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Cristiane\Desktop\RIH 2019\"/>
    </mc:Choice>
  </mc:AlternateContent>
  <xr:revisionPtr revIDLastSave="0" documentId="13_ncr:1_{AE276A43-0C49-47AE-BC4F-58D209BDBAFF}" xr6:coauthVersionLast="40" xr6:coauthVersionMax="40" xr10:uidLastSave="{00000000-0000-0000-0000-000000000000}"/>
  <bookViews>
    <workbookView xWindow="-120" yWindow="-120" windowWidth="20730" windowHeight="11160" tabRatio="749" firstSheet="1" activeTab="2" xr2:uid="{00000000-000D-0000-FFFF-FFFF00000000}"/>
  </bookViews>
  <sheets>
    <sheet name="IDENTIFICAÇÃO DA UNIDADE" sheetId="1" r:id="rId1"/>
    <sheet name="INFORMAÇÕES TÉCNICAS" sheetId="2" r:id="rId2"/>
    <sheet name="FINANCEIRO GERAL" sheetId="3" r:id="rId3"/>
    <sheet name="FIN. DETALHADO" sheetId="4" r:id="rId4"/>
    <sheet name="GASES, LAVANDERIA E RESÍDUOS" sheetId="5" r:id="rId5"/>
    <sheet name="NUTRIÇÃO" sheetId="6" r:id="rId6"/>
    <sheet name="EQUIPAMENTOS" sheetId="7" r:id="rId7"/>
    <sheet name="INFRA-ESTRUTURA" sheetId="8" r:id="rId8"/>
    <sheet name="RH" sheetId="9" r:id="rId9"/>
    <sheet name="ATIVIDADE I" sheetId="10" r:id="rId10"/>
    <sheet name="Plan1" sheetId="17" r:id="rId11"/>
    <sheet name="ATIVIDADE II" sheetId="13" r:id="rId12"/>
    <sheet name="Plan3" sheetId="18" r:id="rId13"/>
    <sheet name="AIH-SIA" sheetId="14" r:id="rId14"/>
    <sheet name="ANEXOS DE JUSTIFICATIVAS " sheetId="12" r:id="rId15"/>
    <sheet name="Plan2" sheetId="16" r:id="rId16"/>
  </sheets>
  <definedNames>
    <definedName name="_xlnm._FilterDatabase" localSheetId="3" hidden="1">'FIN. DETALHADO'!$A$10:$B$145</definedName>
    <definedName name="_xlnm.Extract" localSheetId="3">'FIN. DETALHADO'!$M$13:$N$13</definedName>
    <definedName name="_xlnm.Print_Area" localSheetId="14">'ANEXOS DE JUSTIFICATIVAS '!$A$1:$F$77</definedName>
    <definedName name="_xlnm.Print_Area" localSheetId="9">'ATIVIDADE I'!$A$1:$H$39</definedName>
    <definedName name="_xlnm.Print_Area" localSheetId="6">EQUIPAMENTOS!$A$1:$R$58</definedName>
    <definedName name="_xlnm.Print_Area" localSheetId="3">'FIN. DETALHADO'!$A$1:$D$168</definedName>
    <definedName name="_xlnm.Print_Area" localSheetId="2">'FINANCEIRO GERAL'!$A$1:$E$56</definedName>
    <definedName name="_xlnm.Print_Area" localSheetId="4">'GASES, LAVANDERIA E RESÍDUOS'!$A$1:$G$46</definedName>
    <definedName name="_xlnm.Print_Area" localSheetId="0">'IDENTIFICAÇÃO DA UNIDADE'!$A$1:$L$23</definedName>
    <definedName name="_xlnm.Print_Area" localSheetId="1">'INFORMAÇÕES TÉCNICAS'!$A$2:$P$16</definedName>
    <definedName name="_xlnm.Print_Area" localSheetId="7">'INFRA-ESTRUTURA'!$A$1:$H$65</definedName>
    <definedName name="_xlnm.Print_Area" localSheetId="5">NUTRIÇÃO!$A$1:$G$56</definedName>
    <definedName name="_xlnm.Print_Area" localSheetId="8">RH!$A$1:$H$190</definedName>
    <definedName name="_xlnm.Criteria" localSheetId="3">'FIN. DETALHADO'!$M$13</definedName>
    <definedName name="Excel_BuiltIn_Criteria" localSheetId="3">'FIN. DETALHADO'!#REF!</definedName>
    <definedName name="Excel_BuiltIn_Extract" localSheetId="3">'FIN. DETALHADO'!#REF!</definedName>
  </definedNames>
  <calcPr calcId="191029"/>
</workbook>
</file>

<file path=xl/calcChain.xml><?xml version="1.0" encoding="utf-8"?>
<calcChain xmlns="http://schemas.openxmlformats.org/spreadsheetml/2006/main">
  <c r="D99" i="4" l="1"/>
  <c r="D82" i="4"/>
  <c r="D129" i="4"/>
  <c r="D75" i="4"/>
  <c r="D115" i="4"/>
  <c r="D132" i="4"/>
  <c r="D94" i="4"/>
  <c r="D101" i="4"/>
  <c r="D131" i="4"/>
  <c r="D150" i="4"/>
  <c r="D152" i="4"/>
  <c r="D151" i="4"/>
  <c r="D144" i="4"/>
  <c r="D148" i="4"/>
  <c r="D104" i="4"/>
  <c r="D76" i="4"/>
  <c r="D33" i="4"/>
  <c r="D30" i="4" l="1"/>
  <c r="D34" i="4"/>
  <c r="D159" i="4"/>
  <c r="D25" i="14"/>
  <c r="C25" i="14"/>
  <c r="D22" i="14"/>
  <c r="C22" i="14"/>
  <c r="D16" i="14"/>
  <c r="C16" i="14"/>
  <c r="D19" i="13"/>
  <c r="D11" i="13"/>
  <c r="C30" i="10"/>
  <c r="C20" i="10"/>
  <c r="C14" i="10"/>
  <c r="C18" i="3"/>
  <c r="C33" i="3"/>
  <c r="C31" i="3"/>
  <c r="C26" i="3"/>
  <c r="C25" i="3"/>
  <c r="C32" i="3"/>
  <c r="C28" i="3"/>
  <c r="C30" i="3"/>
  <c r="C36" i="3"/>
  <c r="C11" i="3"/>
  <c r="C17" i="3"/>
  <c r="C19" i="3"/>
  <c r="C20" i="3"/>
  <c r="C21" i="3"/>
  <c r="C22" i="3"/>
  <c r="C23" i="3"/>
  <c r="C24" i="3"/>
  <c r="C27" i="3"/>
  <c r="C29" i="3"/>
  <c r="C34" i="3"/>
  <c r="C35" i="3"/>
  <c r="C37" i="3"/>
  <c r="C38" i="3"/>
  <c r="C39" i="3"/>
  <c r="C40" i="3"/>
  <c r="C41" i="3"/>
  <c r="C46" i="3"/>
  <c r="G21" i="5"/>
  <c r="F29" i="5"/>
  <c r="G29" i="5"/>
  <c r="F37" i="5"/>
  <c r="G37" i="5"/>
  <c r="F36" i="6"/>
  <c r="G36" i="6"/>
  <c r="F45" i="6"/>
  <c r="G45" i="6"/>
  <c r="G47" i="6" s="1"/>
  <c r="D26" i="14"/>
  <c r="C26" i="14"/>
  <c r="F47" i="6"/>
  <c r="C16" i="3" l="1"/>
  <c r="C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" authorId="0" shapeId="0" xr:uid="{00000000-0006-0000-0200-000001000000}">
      <text>
        <r>
          <rPr>
            <b/>
            <sz val="9"/>
            <color indexed="8"/>
            <rFont val="Tahoma"/>
            <family val="2"/>
          </rPr>
          <t xml:space="preserve">daniela.santana:
</t>
        </r>
        <r>
          <rPr>
            <sz val="9"/>
            <color indexed="8"/>
            <rFont val="Tahoma"/>
            <family val="2"/>
          </rPr>
          <t>Devolução KR Ind e Comércio R$ 980,00
Empréstimo IGH Matriz pagamento salários</t>
        </r>
      </text>
    </comment>
    <comment ref="C47" authorId="0" shapeId="0" xr:uid="{00000000-0006-0000-0200-000002000000}">
      <text>
        <r>
          <rPr>
            <b/>
            <sz val="9"/>
            <color indexed="8"/>
            <rFont val="Tahoma"/>
            <family val="2"/>
          </rPr>
          <t xml:space="preserve">daniela.santana:
</t>
        </r>
        <r>
          <rPr>
            <sz val="9"/>
            <color indexed="8"/>
            <rFont val="Tahoma"/>
            <family val="2"/>
          </rPr>
          <t>Saldo de provisão acumulado referente a: Salários, Rescisão, Contribuição Sindical,  INSS, FGTS, PIS, IRRF, Férias e 13º Salário.</t>
        </r>
      </text>
    </comment>
    <comment ref="C48" authorId="0" shapeId="0" xr:uid="{00000000-0006-0000-0200-000003000000}">
      <text>
        <r>
          <rPr>
            <b/>
            <sz val="9"/>
            <color indexed="8"/>
            <rFont val="Tahoma"/>
            <family val="2"/>
          </rPr>
          <t xml:space="preserve">daniela.santana:
</t>
        </r>
        <r>
          <rPr>
            <sz val="9"/>
            <color indexed="8"/>
            <rFont val="Tahoma"/>
            <family val="2"/>
          </rPr>
          <t>Saldo de provisão no mês de agosto referente a: Salários, Rescisão, Contribuição Sindical,  INSS, FGTS, PIS, IRRF, Férias e 13º Salário.</t>
        </r>
      </text>
    </comment>
  </commentList>
</comments>
</file>

<file path=xl/sharedStrings.xml><?xml version="1.0" encoding="utf-8"?>
<sst xmlns="http://schemas.openxmlformats.org/spreadsheetml/2006/main" count="1430" uniqueCount="911">
  <si>
    <t xml:space="preserve">                Secretaria da Saúde do Estado da Bahia</t>
  </si>
  <si>
    <t>ANO</t>
  </si>
  <si>
    <t xml:space="preserve">                Relatório de Informação Hospitalar</t>
  </si>
  <si>
    <t>MÊS</t>
  </si>
  <si>
    <t xml:space="preserve">ATENÇÃO: PREENCHA OS CAMPOS EM AMARELO. OS DEMAIS CAMPOS ESTÃO PROTEGIDOS. </t>
  </si>
  <si>
    <t>BLOCO A</t>
  </si>
  <si>
    <t>IDENTIFICAÇÃO DA UNIDADE</t>
  </si>
  <si>
    <t>VERSÃO 4.0</t>
  </si>
  <si>
    <t>Unidade:</t>
  </si>
  <si>
    <t>Unidade de Pronto Atendimento de Vitória da Conquista</t>
  </si>
  <si>
    <t>CNPJ:</t>
  </si>
  <si>
    <t>07.267.476/0006-47</t>
  </si>
  <si>
    <t>CNES:</t>
  </si>
  <si>
    <t>Instituição Gestora:</t>
  </si>
  <si>
    <t>IBDAH - Instituto Brasileiro de Desenvolvimento da Administração Hospitalar</t>
  </si>
  <si>
    <t>Endereço:</t>
  </si>
  <si>
    <t xml:space="preserve">Av. Filipinas, s/n, Centro. </t>
  </si>
  <si>
    <t>Cidade:</t>
  </si>
  <si>
    <t>Vitória da Conquista-Ba.</t>
  </si>
  <si>
    <t>Responsável pela Unidade:</t>
  </si>
  <si>
    <t>Cargo:</t>
  </si>
  <si>
    <t>Telefone:</t>
  </si>
  <si>
    <t>E-mail:</t>
  </si>
  <si>
    <t>Secretaria da Saúde do Estado da Bahia</t>
  </si>
  <si>
    <t>UNIDADE:</t>
  </si>
  <si>
    <t>UPA CONQUISTA</t>
  </si>
  <si>
    <t>Relatório de Informação Hospitalar</t>
  </si>
  <si>
    <t>ANO:</t>
  </si>
  <si>
    <t>MÊS:</t>
  </si>
  <si>
    <t>BLOCO B</t>
  </si>
  <si>
    <t>Informações Técnicas</t>
  </si>
  <si>
    <t>Presidente / Responsável</t>
  </si>
  <si>
    <t>Cons./Estado</t>
  </si>
  <si>
    <t>Número</t>
  </si>
  <si>
    <t>Suplente</t>
  </si>
  <si>
    <t>1. Grupo de Trabalho em Humanização:</t>
  </si>
  <si>
    <t>2. Comissão de Ética Médica:</t>
  </si>
  <si>
    <t>3. Comissão de Ética de Enfermagem:</t>
  </si>
  <si>
    <t>4. Comissão de Avaliação do Prontuário do Paciente:</t>
  </si>
  <si>
    <t>5. Comissão de Avaliação e Revisão de Óbitos:</t>
  </si>
  <si>
    <t>6. Comitê de Fármaco/Tecnovigilância:</t>
  </si>
  <si>
    <t>7. Núcleo de Educação Permanente:</t>
  </si>
  <si>
    <r>
      <rPr>
        <b/>
        <sz val="10"/>
        <rFont val="Tahoma"/>
        <family val="2"/>
      </rPr>
      <t xml:space="preserve">                                                </t>
    </r>
    <r>
      <rPr>
        <b/>
        <sz val="10"/>
        <color indexed="10"/>
        <rFont val="Tahoma"/>
        <family val="2"/>
      </rPr>
      <t>Secretaria da Saúde do Estado da Bahia</t>
    </r>
  </si>
  <si>
    <t xml:space="preserve">                                                    Relatório de Informação Hospitalar</t>
  </si>
  <si>
    <t>BLOCO C</t>
  </si>
  <si>
    <t>SITUAÇÃO FINANCEIRA</t>
  </si>
  <si>
    <t>Campo</t>
  </si>
  <si>
    <t>Conceito</t>
  </si>
  <si>
    <t>Valor</t>
  </si>
  <si>
    <t>A</t>
  </si>
  <si>
    <t>SALDO ANTERIOR</t>
  </si>
  <si>
    <t>B</t>
  </si>
  <si>
    <t>TOTAL RECEITAS</t>
  </si>
  <si>
    <t>B1</t>
  </si>
  <si>
    <t>CONTRATO SESAB / LÍQUIDO RECEBIDO</t>
  </si>
  <si>
    <t>B2</t>
  </si>
  <si>
    <t>APLICAÇÃO FINANCEIRA / RENDIMENTOS</t>
  </si>
  <si>
    <t>B3</t>
  </si>
  <si>
    <t>OUTROS RECEBIMENTOS</t>
  </si>
  <si>
    <t>C</t>
  </si>
  <si>
    <t>TOTAL DESPESA</t>
  </si>
  <si>
    <t>C1</t>
  </si>
  <si>
    <t>FOLHA</t>
  </si>
  <si>
    <t>C2</t>
  </si>
  <si>
    <t>SERVIÇOS MÉDICOS TERCEIRIZADOS</t>
  </si>
  <si>
    <t>C3</t>
  </si>
  <si>
    <t>SERVIÇOS ASSISTENCIAIS TERCEIRIZADOS</t>
  </si>
  <si>
    <t>C4</t>
  </si>
  <si>
    <t>MEDICAMENTOS</t>
  </si>
  <si>
    <t>C5</t>
  </si>
  <si>
    <t>MATERIAIS MÉDICOS</t>
  </si>
  <si>
    <t>C6</t>
  </si>
  <si>
    <t>LABORATÓRIO</t>
  </si>
  <si>
    <t>C7</t>
  </si>
  <si>
    <t>NUTRIÇÃO</t>
  </si>
  <si>
    <t>C8</t>
  </si>
  <si>
    <t>SERVIÇOS DE CONCESSÃO PÚBLICA</t>
  </si>
  <si>
    <t>C9</t>
  </si>
  <si>
    <t>LIMPEZA E HIGIENIZAÇÃO</t>
  </si>
  <si>
    <t>C10</t>
  </si>
  <si>
    <t>SERVIÇO DE MANUTENÇÃO</t>
  </si>
  <si>
    <t>C11</t>
  </si>
  <si>
    <t>MATERIAIS DE MANUTENÇÃO</t>
  </si>
  <si>
    <t>C12</t>
  </si>
  <si>
    <t>MATERIAL DE EXPEDIENTE</t>
  </si>
  <si>
    <t>C13</t>
  </si>
  <si>
    <t>LAVANDERIA</t>
  </si>
  <si>
    <t>C14</t>
  </si>
  <si>
    <t>TRANSPORTES</t>
  </si>
  <si>
    <t>C15</t>
  </si>
  <si>
    <t>COMUNICAÇÃO E MARKETING</t>
  </si>
  <si>
    <t>C16</t>
  </si>
  <si>
    <t>TEC. DA INFORMAÇÃO E COMUNICAÇÃO</t>
  </si>
  <si>
    <t>C17</t>
  </si>
  <si>
    <t>VIAGENS</t>
  </si>
  <si>
    <t>C18</t>
  </si>
  <si>
    <t>CONSULTORIAS</t>
  </si>
  <si>
    <t>C19</t>
  </si>
  <si>
    <t>TAXAS E JUROS</t>
  </si>
  <si>
    <t>C20</t>
  </si>
  <si>
    <t>MATERIAL PERMANENTE</t>
  </si>
  <si>
    <t>C21</t>
  </si>
  <si>
    <t>IMPOSTOS</t>
  </si>
  <si>
    <t>ENSINO E PESQUISA</t>
  </si>
  <si>
    <t>C22</t>
  </si>
  <si>
    <t>MATERIAL DE CONSUMO</t>
  </si>
  <si>
    <t>C23</t>
  </si>
  <si>
    <t>SEGUROS</t>
  </si>
  <si>
    <t>C24</t>
  </si>
  <si>
    <t>OUTROS NÃO DETALHADOS</t>
  </si>
  <si>
    <t>RESULTADO FINAL (A+B-C)</t>
  </si>
  <si>
    <t>D</t>
  </si>
  <si>
    <t>PROVISÃO TRABALHISTA (D1+D2)</t>
  </si>
  <si>
    <t>D1</t>
  </si>
  <si>
    <t>SALDO PROVISÃO ACUMULADO</t>
  </si>
  <si>
    <t>D2</t>
  </si>
  <si>
    <t>PROVISÃO DO MÊS</t>
  </si>
  <si>
    <t>Responsável pelo preenchimento</t>
  </si>
  <si>
    <t>Nome:</t>
  </si>
  <si>
    <t>Cristiane Sarmento Brandao</t>
  </si>
  <si>
    <t>Assistente Administrativo</t>
  </si>
  <si>
    <t>71-3254-1272</t>
  </si>
  <si>
    <t>ibdah.controladoria.RIH@gmail.com</t>
  </si>
  <si>
    <r>
      <rPr>
        <b/>
        <sz val="10"/>
        <color indexed="10"/>
        <rFont val="Tahoma"/>
        <family val="2"/>
      </rPr>
      <t xml:space="preserve">Secretaria da Saúde do Estado da Bahia                                         </t>
    </r>
    <r>
      <rPr>
        <b/>
        <sz val="10"/>
        <rFont val="Tahoma"/>
        <family val="2"/>
      </rPr>
      <t>UNIDADE:</t>
    </r>
  </si>
  <si>
    <r>
      <rPr>
        <b/>
        <sz val="10"/>
        <color indexed="62"/>
        <rFont val="Tahoma"/>
        <family val="2"/>
      </rPr>
      <t xml:space="preserve">Relatório de Informação Hospitalar                                                   </t>
    </r>
    <r>
      <rPr>
        <b/>
        <sz val="10"/>
        <rFont val="Tahoma"/>
        <family val="2"/>
      </rPr>
      <t>ANO:</t>
    </r>
  </si>
  <si>
    <t>BLOCO D</t>
  </si>
  <si>
    <t>DETALHAMENTO DAS DESPESAS DA UNIDADE</t>
  </si>
  <si>
    <t>Código Objeto / Código Conceito</t>
  </si>
  <si>
    <t>Nota Explicativa / Detalhamento da Despesa</t>
  </si>
  <si>
    <t>Valor Pago</t>
  </si>
  <si>
    <t>1 - Folha / 1.1 - Salários</t>
  </si>
  <si>
    <t>1 - Folha / 1.2 - Obrigações Sociais / INSS</t>
  </si>
  <si>
    <t>1 - Folha / 1.3 - Obrigações Sociais / FGTS</t>
  </si>
  <si>
    <t>1 - Folha / 1.4 - Obrigações Sociais / PIS</t>
  </si>
  <si>
    <t>1 - Folha / 1.5 - Benefícios</t>
  </si>
  <si>
    <t>1 - Folha / 1.6 - Provisão (13°, férias, rescisões etc)</t>
  </si>
  <si>
    <t>1 - Folha / 1.7 - Seguros</t>
  </si>
  <si>
    <t>1 - Folha / 1.8 - RPA (autônomo)</t>
  </si>
  <si>
    <t>2 - Serviços Médicos Terceirizados / 2.1 - Anestesiologia</t>
  </si>
  <si>
    <t>2 - Serviços Médicos Terceirizados / 2.2 - Vasculares</t>
  </si>
  <si>
    <t>2 - Serviços Médicos Terceirizados / 2.3 - Cardiologia</t>
  </si>
  <si>
    <t>2 - Serviços Médicos Terceirizados / 2.4 - Radiologia</t>
  </si>
  <si>
    <t>2 - Serviços Médicos Terceirizados / 2.5 - Oncologia</t>
  </si>
  <si>
    <t>2 - Serviços Médicos Terceirizados / 2.6 - Proctologia</t>
  </si>
  <si>
    <t>2 - Serviços Médicos Terceirizados / 2.7 - Urologia</t>
  </si>
  <si>
    <t>2 - Serviços Médicos Terceirizados / 2.8 - Cirurgia Plástica</t>
  </si>
  <si>
    <t>2 - Serviços Médicos Terceirizados / 2.9 - Cirurgia Geral</t>
  </si>
  <si>
    <t>2 - Serviços Médicos Terceirizados / 2.10 - Cirurgia Cabeça e Pescoço</t>
  </si>
  <si>
    <t>2 - Serviços Médicos Terceirizados / 2.11 - Cirurgia Pediatrica</t>
  </si>
  <si>
    <t>2 - Serviços Médicos Terceirizados / 2.12 - Clínica Geral</t>
  </si>
  <si>
    <t>2 - Serviços Médicos Terceirizados / 2.13 - Obstetrícia</t>
  </si>
  <si>
    <t>2 - Serviços Médicos Terceirizados / 2.14 - Ultrassonografia</t>
  </si>
  <si>
    <t>2 - Serviços Médicos Terceirizados / 2.15 - Pediatria</t>
  </si>
  <si>
    <t>2 - Serviços Médicos Terceirizados / 2.16 - Ortopedia</t>
  </si>
  <si>
    <t>2 - Serviços Médicos Terceirizados / 2.17 - Plantonistas</t>
  </si>
  <si>
    <t>2 - Serviços Médicos Terceirizados / 2.18 - Toco-Ginecologia</t>
  </si>
  <si>
    <t>2 - Serviços Médicos Terceirizados / 2.19 - Neurologia</t>
  </si>
  <si>
    <t>2 - Serviços Médicos Terceirizados / 2.20 - Infectologia</t>
  </si>
  <si>
    <t>2 - Serviços Médicos Terceirizados / 2.21 - Pneumologia</t>
  </si>
  <si>
    <t>2 - Serviços Médicos Terceirizados / 2.22 - Gastroenterologia</t>
  </si>
  <si>
    <t>2 - Serviços Médicos Terceirizados / 2.23 - Coloproctologia</t>
  </si>
  <si>
    <t>2 - Serviços Médicos Terceirizados / 2.24 - Genecologia</t>
  </si>
  <si>
    <t>2 - Serviços Médicos Terceirizados / 2.25 - Hematologia</t>
  </si>
  <si>
    <t>2 - Serviços Médicos Terceirizados / 2.26 - Nefrologia</t>
  </si>
  <si>
    <t>2 - Serviços Médicos Terceirizados / 2.27 - Angiologia</t>
  </si>
  <si>
    <t>2 - Serviços Médicos Terceirizados / 2.28 - Neonatologia</t>
  </si>
  <si>
    <t>2 - Serviços Médicos Terceirizados / 2.29 - Terapia Intensiva Adulto</t>
  </si>
  <si>
    <t>2 - Serviços Médicos Terceirizados / 2.30 - Endocrinologia</t>
  </si>
  <si>
    <t>2 - Serviços Médicos Terceirizados / 2.31 - Nefropediatria</t>
  </si>
  <si>
    <t>2 - Serviços Médicos Terceirizados / 2.32 - Neuropediatria</t>
  </si>
  <si>
    <t>2 - Serviços Médicos Terceirizados / 2.33 - Cardiopediatria</t>
  </si>
  <si>
    <t>2 - Serviços Médicos Terceirizados / 2.34 - Oftalmologia</t>
  </si>
  <si>
    <t>2 - Serviços Médicos Terceirizados / 2.35 - Nutrologia</t>
  </si>
  <si>
    <t>2 - Serviços Médicos Terceirizados / 2.36 - Ecocardiografia</t>
  </si>
  <si>
    <t>2 - Serviços Médicos Terceirizados / 2.37 - Ensino e Pesquisa</t>
  </si>
  <si>
    <t>2 - Serviços Médicos Terceirizados / 2.38 - Outras Especialidades Médicas</t>
  </si>
  <si>
    <t>3 - Serviços Assistenciais Terceirizados / 3.1 - Hemodialise</t>
  </si>
  <si>
    <t>3 - Serviços Assistenciais Terceirizados / 3.2 - Endoscopia</t>
  </si>
  <si>
    <t>3 - Serviços Assistenciais Terceirizados / 3.3 - Internação Domiciliar</t>
  </si>
  <si>
    <t>3 - Serviços Assistenciais Terceirizados / 3.4 - Espirometria</t>
  </si>
  <si>
    <t>3 - Serviços Assistenciais Terceirizados / 3.5 - Eletroencefalograma</t>
  </si>
  <si>
    <t>3 - Serviços Assistenciais Terceirizados / 3.6 - Profissionais Nível Superior</t>
  </si>
  <si>
    <t>3 - Serviços Assistenciais Terceirizados / 3.7 - Esterilização</t>
  </si>
  <si>
    <t>4 - Medicamentos / 4.1 - Medicamentos</t>
  </si>
  <si>
    <t>4 - Medicamentos / 4.2 - Nutrição Parenteral</t>
  </si>
  <si>
    <t>5 - Materiais Médicos / 5.1 - Material Penso</t>
  </si>
  <si>
    <t>5 - Materiais Médicos / 5.2 - OPME</t>
  </si>
  <si>
    <t>5 - Materiais Médicos / 5.3 - CME</t>
  </si>
  <si>
    <t>5 - Materiais Médicos / 5.4 - Gases Medicinais</t>
  </si>
  <si>
    <t>5 - Materiais Médicos / 5.5 - Radiológicos</t>
  </si>
  <si>
    <t>6 - Laboratório / 6.1 - Insumos</t>
  </si>
  <si>
    <t>6 - Laboratório / 6.2 - Laboratório (Se Terceirizado)</t>
  </si>
  <si>
    <t>6 - Laboratório / 6.3 - PNCQ</t>
  </si>
  <si>
    <t>6 - Laboratório / 6.4 - Comodatos</t>
  </si>
  <si>
    <t>6 - Laboratório / 6.5 - Exames Terceirizados</t>
  </si>
  <si>
    <t>7 - Nutrição / 7.1 - Gêneros Alimentícios</t>
  </si>
  <si>
    <t>7 - Nutrição / 7.2 - Nutrição Enteral</t>
  </si>
  <si>
    <t>7 - Nutrição / 7.3 - Água Mineral</t>
  </si>
  <si>
    <t>7 - Nutrição / 7.4 - GLP</t>
  </si>
  <si>
    <t>7 - Nutrição / 7.5 - Descartáveis</t>
  </si>
  <si>
    <t>7 - Nutrição / 7.6 - Material de Limpeza</t>
  </si>
  <si>
    <t>8 - Serviços de Concessão Pública / 8.1 - Coleta de Lixo Hospitalar</t>
  </si>
  <si>
    <t>8 - Serviços de Concessão Pública / 8.2 - Telefonia</t>
  </si>
  <si>
    <t>8 - Serviços de Concessão Pública / 8.3 - Provedor de Internet</t>
  </si>
  <si>
    <t>8 - Serviços de Concessão Pública / 8.4 - Água</t>
  </si>
  <si>
    <t>8 - Serviços de Concessão Pública / 8.5 - Energia Elétrica</t>
  </si>
  <si>
    <t>9 - Limpeza e Higienização / 9.1 - Serviço de Limpeza e Higienização (terceirizado)</t>
  </si>
  <si>
    <t>9 - Limpeza e Higienização / 9.2 - Material de Limpeza e Higienização</t>
  </si>
  <si>
    <t>10 - Serviços de Manutenção / 10.1 - Engenharia Clínica</t>
  </si>
  <si>
    <t>10 - Serviços de Manutenção / 10.2 - Refrigeração</t>
  </si>
  <si>
    <t>10 - Serviços de Manutenção / 10.3 - Detetização</t>
  </si>
  <si>
    <t>10 - Serviços de Manutenção / 10.4 - Elevadores</t>
  </si>
  <si>
    <t>10 - Serviços de Manutenção / 10.5 - Gerador de Energia</t>
  </si>
  <si>
    <t>10 - Serviços de Manutenção / 10.6 - Contratos Manutenção Equip. Médico/Hospitalar</t>
  </si>
  <si>
    <t>10 - Serviços de Manutenção / 10.7 - Servidor de Telefonia</t>
  </si>
  <si>
    <t>10 - Serviços de Manutenção / 10.8 - Central Telefônica</t>
  </si>
  <si>
    <t>10 - Serviços de Manutenção / 10.9 - Prestações Eventuais de Serviços Terc. PF e PJ</t>
  </si>
  <si>
    <t>11 - Materiais de Manutenção / 11.1 - Material de Manutenção Predial</t>
  </si>
  <si>
    <t>11 - Materiais de Manutenção / 11.2 - Material de Manutenção Equipamentos (demais)</t>
  </si>
  <si>
    <t>11 - Materiais de Manutenção / 11.3 - Material de Manutenção Engenharia Clínica</t>
  </si>
  <si>
    <t>11 - Materiais de Manutenção / 11.4 - Fretes e Carretos Engenharia Clínica</t>
  </si>
  <si>
    <t>11 - Materiais de Manutenção / 11.5 - EPI</t>
  </si>
  <si>
    <t>12 - Material de Expediente / 12.1 - Impressos</t>
  </si>
  <si>
    <t>12 - Material de Expediente / 12.2 - Material Expediente</t>
  </si>
  <si>
    <t>13 - Lavanderia / 13.1 - Processamento de Roupa</t>
  </si>
  <si>
    <t>13 - Lavanderia / 13.2 - Material de Lavanderia</t>
  </si>
  <si>
    <t>13 - Lavanderia / 13.3 - Costuraria</t>
  </si>
  <si>
    <t>14 - Transportes / 14.1 - Combustiveis</t>
  </si>
  <si>
    <t>14 - Transportes / 14.2 - Seguros / Licenciamentos e Multas</t>
  </si>
  <si>
    <t>14 - Transportes / 14.3 - Manutenção Veículos</t>
  </si>
  <si>
    <t>14 - Transportes / 14.4 - Fretes e Correspondênciais</t>
  </si>
  <si>
    <t>14 - Transportes / 14.5 - Moto Boy</t>
  </si>
  <si>
    <t>14 - Transportes / 14.6 - Deslocamentos de Pacientes</t>
  </si>
  <si>
    <t>14 - Transportes / 14.7 - Táxi e Transporte Coletivo</t>
  </si>
  <si>
    <t>15 - Comunicação e Marketing / 15.1 - Propaganda / Publicações Legais</t>
  </si>
  <si>
    <t>15 - Comunicação e Marketing / 15.2 - Site</t>
  </si>
  <si>
    <t>15 - Comunicação e Marketing / 15.3 - Confraternizações</t>
  </si>
  <si>
    <t>15 - Comunicação e Marketing / 15.4 - Eventos</t>
  </si>
  <si>
    <t>15 - Comunicação e Marketing / 15.5 - Sinalização</t>
  </si>
  <si>
    <t>15 - Comunicação e Marketing / 15.6 - Material Gráfico</t>
  </si>
  <si>
    <t>15 - Comunicação e Marketing / 15.7 - Fardamento</t>
  </si>
  <si>
    <t>15 - Comunicação e Marketing / 15.8 - Crachá</t>
  </si>
  <si>
    <t>16 - Tec. da Informação / 16.1 - Serviços de Manutenção</t>
  </si>
  <si>
    <t>16 -Tec. da Informação / 16.2 - Software</t>
  </si>
  <si>
    <t>16 - Tec. da Informação / 16.3 - Tele Medicina</t>
  </si>
  <si>
    <t>17 - Viagens / 17.1 - Passagens</t>
  </si>
  <si>
    <t>17 - Viagens / 17.2 - Hospedagens</t>
  </si>
  <si>
    <t>17 - Viagens / 17.3 - Ajuda de Custo</t>
  </si>
  <si>
    <t>18 - Consultorias / 18.1 - Consultoria Juridica</t>
  </si>
  <si>
    <t>18 - Consultorias / 18.2 - Consultoria em Medicina do Trabalho</t>
  </si>
  <si>
    <t>18 - Consultorias / 18.3 - Consultoria em Gestão</t>
  </si>
  <si>
    <t>18 - Consultorias / 18.4 - Consultoria Financeira / Orçamentaria</t>
  </si>
  <si>
    <t>18 - Consultorias / 18.5 - Consultoria em Eficientização Energetica</t>
  </si>
  <si>
    <t>19 - Taxas e Juros / 19.1 - Taxas Bancárias</t>
  </si>
  <si>
    <t>19 - Taxas e Juros / 19.2 - Taxas Municipais / Estaduais / Federais</t>
  </si>
  <si>
    <t>19 - Taxas e Juros / 19.3 - Multas</t>
  </si>
  <si>
    <t>19 - Taxas e Juros /19.4 - Juros</t>
  </si>
  <si>
    <t>19 - Taxas e Juros / 19.5 - Custos Cartoriais</t>
  </si>
  <si>
    <t>20 - Ensino e Pesquisa / 20.1 - Bolsa Estagiários</t>
  </si>
  <si>
    <t>20 - Ensino e Pesquisa / 20.2 - Cursos e Capacitações</t>
  </si>
  <si>
    <t>20 - Ensino e Pesquisa / 20.3 - Ajuda de Custo</t>
  </si>
  <si>
    <t>20 - Ensino e Pesquisa / 20.4 - Seguros</t>
  </si>
  <si>
    <t>21 - Material Permanente / 21.1 - Equipamentos Médicos</t>
  </si>
  <si>
    <t>21 - Material Permanente / 21.2 - Locação de Equipamentos</t>
  </si>
  <si>
    <t>21 - Material Permanente / 21.3 - Móveis</t>
  </si>
  <si>
    <t>21 - Material Permanente / 21.4 - Locação de Móveis</t>
  </si>
  <si>
    <t>21 - Material Permanente / 21.5 - Equipamentos de Informática</t>
  </si>
  <si>
    <t>21 - Material Permanente / 21.6 - Locação de Veículos</t>
  </si>
  <si>
    <t>21 - Material Permanente / 21.7 - Utensílios</t>
  </si>
  <si>
    <t>22 - Impostos / 22.1 - ISS</t>
  </si>
  <si>
    <t>22 - Impostos / 22.2 - IR</t>
  </si>
  <si>
    <t>22 - Impostos / 22.3 - Outros</t>
  </si>
  <si>
    <t>23 - Material de Consumo / 23.1 - Manutenção</t>
  </si>
  <si>
    <t>24 - Seguros / 24.1 - Veículos</t>
  </si>
  <si>
    <t>24 - Seguros / 24.2 - Predial</t>
  </si>
  <si>
    <t>24 - Seguros / 24.3 - Equipamentos</t>
  </si>
  <si>
    <t>25 - Outros / 25.1 - Não detalhados</t>
  </si>
  <si>
    <t>TOTAL DESPESAS - FINANCEIRO DETALHADO</t>
  </si>
  <si>
    <t>BLOCO E</t>
  </si>
  <si>
    <t>DETALHAMENTO DESPESAS COM GASES MEDICINAIS</t>
  </si>
  <si>
    <t>CAMPO</t>
  </si>
  <si>
    <t>ELEMENTOS DO CONTRATO</t>
  </si>
  <si>
    <t>MEDIDA</t>
  </si>
  <si>
    <t>CNPJ PRESTADOR</t>
  </si>
  <si>
    <t>QTDE. MÊS</t>
  </si>
  <si>
    <t>VALOR PAGO</t>
  </si>
  <si>
    <t>Aluguel de Cilindro</t>
  </si>
  <si>
    <t>und.</t>
  </si>
  <si>
    <t>Frete</t>
  </si>
  <si>
    <t>Oxigênio Medicinal Gasoso</t>
  </si>
  <si>
    <t>m³</t>
  </si>
  <si>
    <t>Oxigênio Medicinal Líquido</t>
  </si>
  <si>
    <t>Ar Comprimido Medicinal Gasoso</t>
  </si>
  <si>
    <t>Óxido Nitroso Medicinal</t>
  </si>
  <si>
    <t>kg</t>
  </si>
  <si>
    <t>Argônio 4.5</t>
  </si>
  <si>
    <t>Nitrogênio 4.6</t>
  </si>
  <si>
    <t>Nitrogênio Comercial</t>
  </si>
  <si>
    <t>Dióxido de Carbono 99%</t>
  </si>
  <si>
    <t>TOTAL GERAL NO MÊS</t>
  </si>
  <si>
    <t>DETALHAMENTO DESPESAS COM LAVANDERIA</t>
  </si>
  <si>
    <t>Processamento de Roupa</t>
  </si>
  <si>
    <t>DETALHAMENTO DESPESAS COM DESCARTE DE RESÍDUOS SÓLIDOS E LÍQUIDOS</t>
  </si>
  <si>
    <t>Descarte de Resíduos Hospitalares (Sólidos e Líquidos)</t>
  </si>
  <si>
    <t>BLOCO F</t>
  </si>
  <si>
    <t>DETALHAMENTO DESPESAS COM NUTRIÇÃO HOSPITALAR</t>
  </si>
  <si>
    <t>1. Paciente Adulto / 1.1 Desjejum</t>
  </si>
  <si>
    <t>1. Paciente Adulto / 1.2 Colação</t>
  </si>
  <si>
    <t>1. Paciente Adulto / 1.3 Almoço</t>
  </si>
  <si>
    <t>1. Paciente Adulto / 1.4 Lanche</t>
  </si>
  <si>
    <t>1. Paciente Adulto / 1.5 Jantar</t>
  </si>
  <si>
    <t>1. Paciente Adulto / 1.6 Ceia completa</t>
  </si>
  <si>
    <t>1. Paciente Adulto / 1.7 Ceia leve</t>
  </si>
  <si>
    <t>2. Paciente Infantil / 2.1 Desjejum</t>
  </si>
  <si>
    <t>2. Paciente Infantil / 2.2 Colação</t>
  </si>
  <si>
    <t>2. Paciente Infantil / 2.3 Almoço</t>
  </si>
  <si>
    <t>2. Paciente Infantil / 2.4 Lanche</t>
  </si>
  <si>
    <t>2. Paciente Infantil / 2.5 Jantar</t>
  </si>
  <si>
    <t>2. Paciente Infantil / 2.6 Ceia completa</t>
  </si>
  <si>
    <t>2. Paciente Infantil / 2.7 Ceia leve</t>
  </si>
  <si>
    <t>3. Acompanhante / 3.1 Desjejum</t>
  </si>
  <si>
    <t>3. Acompanhante / 3.2 Almoço</t>
  </si>
  <si>
    <t>3. Acompanhante / 3.3 Colação</t>
  </si>
  <si>
    <t>3. Acompanhante / 3.4 Lanche</t>
  </si>
  <si>
    <t>3. Acompanhante / 3.5 Ceia completa</t>
  </si>
  <si>
    <t>3. Acompanhante / 3.6 Jantar</t>
  </si>
  <si>
    <t>4. Funcionários / 4.1 Desjejum</t>
  </si>
  <si>
    <t>4. Funcionários / 4.2 Almoço</t>
  </si>
  <si>
    <t>4. Funcionários / 4.3 Lanche</t>
  </si>
  <si>
    <t>4. Funcionários / 4.4 Jantar</t>
  </si>
  <si>
    <t>4. Funcionários / 4.5 Ceia completa</t>
  </si>
  <si>
    <t>TOTAL REFEIÇÕES NO MÊS</t>
  </si>
  <si>
    <t>5. Dieta Líquida / 5.1 Líquida</t>
  </si>
  <si>
    <t>5. Dieta Líquida / 5.2 Semi-líquida</t>
  </si>
  <si>
    <t>5. Dieta Líquida / 5.3 Líquida Restrita</t>
  </si>
  <si>
    <t>5. Dieta Líquida / 5.4 Fórmula Láctea ou Não Láctea</t>
  </si>
  <si>
    <t>5. Dieta Líquida / 5.5 Fórmula Infantil</t>
  </si>
  <si>
    <t>5. Dieta Líquida / 5.6 Fórmula Enteral</t>
  </si>
  <si>
    <t>TOTAL DIETAS LÍQUIDAS NO MÊS</t>
  </si>
  <si>
    <t xml:space="preserve">LUANA DE OLIVEIRA FERRAZ CARVALHO </t>
  </si>
  <si>
    <t xml:space="preserve">NUTRICIONISTA </t>
  </si>
  <si>
    <t>luana.o.ferraz@gmail.com</t>
  </si>
  <si>
    <t xml:space="preserve">      Secretaria da Saúde do Estado da Bahia</t>
  </si>
  <si>
    <t xml:space="preserve">     Relatório de Informação Hospitalar</t>
  </si>
  <si>
    <t>BLOCO G</t>
  </si>
  <si>
    <t>RELAÇÃO DE EQUIPAMENTOS MÉDICO-HOSPITALAR</t>
  </si>
  <si>
    <t>Equipamento</t>
  </si>
  <si>
    <t>Data de Aquisição do Equipamento</t>
  </si>
  <si>
    <t>Fabricante</t>
  </si>
  <si>
    <t>Modelo</t>
  </si>
  <si>
    <t>Série</t>
  </si>
  <si>
    <t>Tombamento SESAB</t>
  </si>
  <si>
    <t>Estado de Conservação</t>
  </si>
  <si>
    <t>Setor / Localização</t>
  </si>
  <si>
    <t>Contrato Manutenção</t>
  </si>
  <si>
    <t>Empresa Contratada</t>
  </si>
  <si>
    <t>Valor do Contrato</t>
  </si>
  <si>
    <t>Data da Ultima Realização de Manutenção Preventiva no Mês</t>
  </si>
  <si>
    <t>Data da Ultima Realização de Manutenção Corretiva no Mês</t>
  </si>
  <si>
    <t>Custo Manutenção Corretiva / Equipamento Sem Cobertura</t>
  </si>
  <si>
    <t>Descrição dos Serviços Realizados no Mês</t>
  </si>
  <si>
    <t>Número Dias Parados</t>
  </si>
  <si>
    <t>Impacto na Assistência</t>
  </si>
  <si>
    <t>ELETROCARDIOGRAFO</t>
  </si>
  <si>
    <t>DESFIBRILADOR</t>
  </si>
  <si>
    <t>MONITOR MULTIPARAMÉTRICO</t>
  </si>
  <si>
    <t>RESPIRADOR / VENTILADOR</t>
  </si>
  <si>
    <t>GRUPO GERADOR</t>
  </si>
  <si>
    <t>PROCESSADORA DE RAIO X</t>
  </si>
  <si>
    <t>RAIO X FIXO</t>
  </si>
  <si>
    <t>RAIO X MÓVEL</t>
  </si>
  <si>
    <t>APARELHO FOTOTERAPIA</t>
  </si>
  <si>
    <t>ARCO-C</t>
  </si>
  <si>
    <t>AUTOCLAVE</t>
  </si>
  <si>
    <t>BERÇO AQUECIDO</t>
  </si>
  <si>
    <t>BISTURÍ ELÉTRICO</t>
  </si>
  <si>
    <t>BRONCOFIBROSCÓPIO</t>
  </si>
  <si>
    <t>CALANDRA</t>
  </si>
  <si>
    <t>CARRO DE ANESTESIA</t>
  </si>
  <si>
    <t>CENTRAL DE MONOTORIZAÇÃO</t>
  </si>
  <si>
    <t>CENTRÍFUGA</t>
  </si>
  <si>
    <t>ELETROCAUTERIZADOR</t>
  </si>
  <si>
    <t>ELETROENCEFALÓGRAFO</t>
  </si>
  <si>
    <t>EQUIPAMENTO DE FOTOTERAPIA</t>
  </si>
  <si>
    <t>HEMOGASÔMETRO</t>
  </si>
  <si>
    <t>INCUBADORA</t>
  </si>
  <si>
    <t>LAVADORA</t>
  </si>
  <si>
    <t>MÁQUINA DE HEMODIÁLISE</t>
  </si>
  <si>
    <t>MESA CIRÚRGICA</t>
  </si>
  <si>
    <t>MONITOR DE ECG</t>
  </si>
  <si>
    <t>MONITOR DE PRESSAO INVASIVO</t>
  </si>
  <si>
    <t>MONITOR DE PRESSAO NAO-INVASIVO</t>
  </si>
  <si>
    <t>SECADORA</t>
  </si>
  <si>
    <t>TOMÓGRAFO</t>
  </si>
  <si>
    <t>ULTRASSOM DOPPLER COLORIDO</t>
  </si>
  <si>
    <t>ULTRASSOM ECOGRAFO</t>
  </si>
  <si>
    <t xml:space="preserve">                                                 Secretaria da Saúde do Estado da Bahia</t>
  </si>
  <si>
    <t xml:space="preserve">UPA VC </t>
  </si>
  <si>
    <t xml:space="preserve">                                                  Relatório de Informação Hospitalar</t>
  </si>
  <si>
    <t>BLOCO H</t>
  </si>
  <si>
    <t>INFRA-ESTRUTURA E FINANCEIRO</t>
  </si>
  <si>
    <t>DESCRIÇÃO / DETALHAMENTO DA SOLICITAÇÃO</t>
  </si>
  <si>
    <t>DATA DA SOLICITAÇÃO</t>
  </si>
  <si>
    <t>NÚMERO DO PROCESSO</t>
  </si>
  <si>
    <t>VALOR ESTIMADO</t>
  </si>
  <si>
    <t>CLASSIFICAÇÃO</t>
  </si>
  <si>
    <t>SITUAÇÃO ATUAL DO PROCESSO</t>
  </si>
  <si>
    <t>AQUISIÇÃO DE BENS PERMANENTES (EQUIPAMENTOS)</t>
  </si>
  <si>
    <t>DESCRIÇÃO DO EQUIPAMENTOS / ESPECIFICAÇÃO</t>
  </si>
  <si>
    <t>CÓDIGO SIMPAS</t>
  </si>
  <si>
    <t>QUANTIDADE</t>
  </si>
  <si>
    <t>CLAVICULARIO</t>
  </si>
  <si>
    <t>AUTOCLAVE DE 50 L</t>
  </si>
  <si>
    <t>ESTANTES DE AÇO</t>
  </si>
  <si>
    <t>RAMPERS</t>
  </si>
  <si>
    <t>MESAS DE ESCRITORIO</t>
  </si>
  <si>
    <t>CADEIRAS DE ESCRITORIO</t>
  </si>
  <si>
    <t>BELICHES</t>
  </si>
  <si>
    <t>CADEIRA DE ACOMPANHANTES</t>
  </si>
  <si>
    <t>MESA DE MAYO PEQUENA</t>
  </si>
  <si>
    <t>PRANCHAS LONGAS</t>
  </si>
  <si>
    <t>CARDIOVERSOR</t>
  </si>
  <si>
    <t>VENTILADORES MECANICOS</t>
  </si>
  <si>
    <t>CAMAS FALWER</t>
  </si>
  <si>
    <t>CAIXAS BASICAS DE INSTRUMENTAL CIRURGICO PARA PEQUENAS CIRURGIAS</t>
  </si>
  <si>
    <t>SUPORTE DE SORO</t>
  </si>
  <si>
    <t>VENTILADORES DE TRANSPORTE ELETRONICO MICROPROCESSADOR AULTO/ INFANTIL COM TRAQUEIAS ADULTO, INFANTIL E NEONATAL</t>
  </si>
  <si>
    <t>FOCO CIRURGICO MOVEL</t>
  </si>
  <si>
    <t>ESFIGMOMANOMETRO DE PEDESTAL COM MANGUITO INFANTIL</t>
  </si>
  <si>
    <t>ESFIGMOMANOMETRO DE PEDESTAL COM MANGUITO ADULTO</t>
  </si>
  <si>
    <t>BIOMBOS</t>
  </si>
  <si>
    <t>BEBEDOURO DE PAREDE</t>
  </si>
  <si>
    <t>CAPAS PUMBLIFERA</t>
  </si>
  <si>
    <t>PROTETORES DE TIREOIDE</t>
  </si>
  <si>
    <t>CADEIRAS DE RODAS</t>
  </si>
  <si>
    <t>CADEIRAS DE BANHO</t>
  </si>
  <si>
    <t>AMBULANCIA</t>
  </si>
  <si>
    <t>MESAS DE REFEITORIO</t>
  </si>
  <si>
    <t>ESCADAS DE 2 DEGRAUS</t>
  </si>
  <si>
    <t>ARMARIOS PARA GURDA DE PERTENCES</t>
  </si>
  <si>
    <t>ARMARIO PARA ESCRITORIO</t>
  </si>
  <si>
    <t xml:space="preserve">                                                             Secretaria da Saúde do Estado da Bahia</t>
  </si>
  <si>
    <t xml:space="preserve">                                                             Relatório de Informação Hospitalar</t>
  </si>
  <si>
    <t>BLOCO I</t>
  </si>
  <si>
    <t>PLANILHA DE INFORMAÇÕES - RECURSOS HUMANOS</t>
  </si>
  <si>
    <t>Cargo / Função</t>
  </si>
  <si>
    <t>Carga Horária</t>
  </si>
  <si>
    <t>Quantidade</t>
  </si>
  <si>
    <t>Remuneração Máxima</t>
  </si>
  <si>
    <t>Remuneração Mínima</t>
  </si>
  <si>
    <t>Vínculo Contratual</t>
  </si>
  <si>
    <t>Jornada de Trabalho</t>
  </si>
  <si>
    <t>1. Diretorias / Coordenações / Supervisões</t>
  </si>
  <si>
    <t>1.1</t>
  </si>
  <si>
    <t>Coordenador Administrativo</t>
  </si>
  <si>
    <t>1.2</t>
  </si>
  <si>
    <t>Coordenador Ambulatório</t>
  </si>
  <si>
    <t>1.3</t>
  </si>
  <si>
    <t>Coordenador Bioimagem</t>
  </si>
  <si>
    <t>1.4</t>
  </si>
  <si>
    <t>Coordenador Bloco Cirurgico</t>
  </si>
  <si>
    <t>1.5</t>
  </si>
  <si>
    <t>Coordenador CCIH</t>
  </si>
  <si>
    <t>1.6</t>
  </si>
  <si>
    <t>Coordenador Clinica Cirurgica</t>
  </si>
  <si>
    <t>1.7</t>
  </si>
  <si>
    <t xml:space="preserve">Coordenador Contas Médicas </t>
  </si>
  <si>
    <t>1.8</t>
  </si>
  <si>
    <t>Coordenador de Residência Cirurgica</t>
  </si>
  <si>
    <t>1.9</t>
  </si>
  <si>
    <t>Coordenador de Residência Clínica</t>
  </si>
  <si>
    <t>1.10</t>
  </si>
  <si>
    <t>Coordenador Emergencia</t>
  </si>
  <si>
    <t>1.11</t>
  </si>
  <si>
    <t>Coordenador Emergencia Cirurgica</t>
  </si>
  <si>
    <t>1.12</t>
  </si>
  <si>
    <t>Coordenador Enfermagem</t>
  </si>
  <si>
    <t>1.13</t>
  </si>
  <si>
    <t>Coordenador Farmácia</t>
  </si>
  <si>
    <t>1.14</t>
  </si>
  <si>
    <t>Coordenador Fisioterapia</t>
  </si>
  <si>
    <t>1.15</t>
  </si>
  <si>
    <t>Coordenador Internação Domiciliar</t>
  </si>
  <si>
    <t>1.16</t>
  </si>
  <si>
    <t>Coordenador Laboratório</t>
  </si>
  <si>
    <t>1.17</t>
  </si>
  <si>
    <t>Coordenador Nutrição</t>
  </si>
  <si>
    <t>1.18</t>
  </si>
  <si>
    <t>Coordenador Serviço Social</t>
  </si>
  <si>
    <t>1.19</t>
  </si>
  <si>
    <t>Coordenador de DP</t>
  </si>
  <si>
    <t>1.20</t>
  </si>
  <si>
    <t>Coordenador TI</t>
  </si>
  <si>
    <t>1.21</t>
  </si>
  <si>
    <t>Coordenador UTI</t>
  </si>
  <si>
    <t>1.22</t>
  </si>
  <si>
    <t>Coordenador Vascular</t>
  </si>
  <si>
    <t>1.23</t>
  </si>
  <si>
    <t>Diretor Administrativo-Financeiro</t>
  </si>
  <si>
    <t>1.24</t>
  </si>
  <si>
    <t xml:space="preserve">Diretor Geral (Gestor) </t>
  </si>
  <si>
    <t>1.25</t>
  </si>
  <si>
    <t>Diretor de Assistencia a Saúde</t>
  </si>
  <si>
    <t>1.26</t>
  </si>
  <si>
    <t>Diretor de Ensino e Pesquisa</t>
  </si>
  <si>
    <t>1.27</t>
  </si>
  <si>
    <t xml:space="preserve">Diretor Técnico (Médico) </t>
  </si>
  <si>
    <t>1.28</t>
  </si>
  <si>
    <t xml:space="preserve">Gerente Operacional (Enfermeiro) </t>
  </si>
  <si>
    <t>1.29</t>
  </si>
  <si>
    <t>1.30</t>
  </si>
  <si>
    <t>Supervisor da Ouvidoria</t>
  </si>
  <si>
    <t>1.31</t>
  </si>
  <si>
    <t>Supervisor de Almoxarifado</t>
  </si>
  <si>
    <t>1.32</t>
  </si>
  <si>
    <t>Supervisor de Compras</t>
  </si>
  <si>
    <t>1.33</t>
  </si>
  <si>
    <t>Supervisor de Finanças</t>
  </si>
  <si>
    <t>1.34</t>
  </si>
  <si>
    <t>Supervisor de Limpeza e Telefonia</t>
  </si>
  <si>
    <t>1.35</t>
  </si>
  <si>
    <t>Supervisor de Manutenção</t>
  </si>
  <si>
    <t>1.36</t>
  </si>
  <si>
    <t>Supervisor de RH</t>
  </si>
  <si>
    <t>1.37</t>
  </si>
  <si>
    <t>Supervisor de enfermagem</t>
  </si>
  <si>
    <t>2. Profissionais de Nível Superior</t>
  </si>
  <si>
    <t>2.1</t>
  </si>
  <si>
    <t>2.2</t>
  </si>
  <si>
    <t>Assessor de Imprensa</t>
  </si>
  <si>
    <t>2.3</t>
  </si>
  <si>
    <t>Assessor Diretoria Geral</t>
  </si>
  <si>
    <t>2.4</t>
  </si>
  <si>
    <t>Assistente Social</t>
  </si>
  <si>
    <t>Plantonista</t>
  </si>
  <si>
    <t>2.5</t>
  </si>
  <si>
    <t>Assistente Social (Setor Fechado)</t>
  </si>
  <si>
    <t>2.6</t>
  </si>
  <si>
    <t>Bioquímico</t>
  </si>
  <si>
    <t>24hs</t>
  </si>
  <si>
    <t>2.7</t>
  </si>
  <si>
    <t xml:space="preserve">Enfermeira (SCIH) </t>
  </si>
  <si>
    <t>2.8</t>
  </si>
  <si>
    <t xml:space="preserve">Enfermeira </t>
  </si>
  <si>
    <t>2.9</t>
  </si>
  <si>
    <t xml:space="preserve">Enfermeira (Unidade Aberta) </t>
  </si>
  <si>
    <t>2.10</t>
  </si>
  <si>
    <t>Enfermeira de Trabalho</t>
  </si>
  <si>
    <t>2.11</t>
  </si>
  <si>
    <t>Engenheiro do Trabalho</t>
  </si>
  <si>
    <t>2.12</t>
  </si>
  <si>
    <t>Farmacêutico Hospitalar</t>
  </si>
  <si>
    <t>2.13</t>
  </si>
  <si>
    <t xml:space="preserve">Fisioterapeuta </t>
  </si>
  <si>
    <t>2.14</t>
  </si>
  <si>
    <t>Fonoaudiologa</t>
  </si>
  <si>
    <t>2.15</t>
  </si>
  <si>
    <t>Nutricionista</t>
  </si>
  <si>
    <t>2.16</t>
  </si>
  <si>
    <t>Psicólogo</t>
  </si>
  <si>
    <t>2.17</t>
  </si>
  <si>
    <t>Terapeuta Ocupacional</t>
  </si>
  <si>
    <t>3. Profissionais de Nível Médio / Técnicos</t>
  </si>
  <si>
    <t>3.1</t>
  </si>
  <si>
    <t>Agente de Coleta</t>
  </si>
  <si>
    <t>3.2</t>
  </si>
  <si>
    <t>Almoxarife</t>
  </si>
  <si>
    <t>3.3</t>
  </si>
  <si>
    <t>Arquivista</t>
  </si>
  <si>
    <t>3.4</t>
  </si>
  <si>
    <t>3.5</t>
  </si>
  <si>
    <t>3.6</t>
  </si>
  <si>
    <t>Assistente de Manutenção</t>
  </si>
  <si>
    <t>3.7</t>
  </si>
  <si>
    <t xml:space="preserve">Aux. de Higien. / Serviços Gerais </t>
  </si>
  <si>
    <t>3.8</t>
  </si>
  <si>
    <t xml:space="preserve">Auxiliar Administrativo </t>
  </si>
  <si>
    <t>3.9</t>
  </si>
  <si>
    <t>Auxiliar Almoxarifado</t>
  </si>
  <si>
    <t>3.10</t>
  </si>
  <si>
    <t xml:space="preserve">Auxiliar de Cozinha </t>
  </si>
  <si>
    <t>3.11</t>
  </si>
  <si>
    <t>Auxiliar de Farmácia</t>
  </si>
  <si>
    <t>3.12</t>
  </si>
  <si>
    <t xml:space="preserve">Auxiliar de Laboratório </t>
  </si>
  <si>
    <t>3.13</t>
  </si>
  <si>
    <t xml:space="preserve">Auxiliar de Lavanderia / Rouparia </t>
  </si>
  <si>
    <t>3.14</t>
  </si>
  <si>
    <t xml:space="preserve">Auxiliar Serviços de Portaria </t>
  </si>
  <si>
    <t>3.15</t>
  </si>
  <si>
    <t>Auxiliar Técnico de Manutenção</t>
  </si>
  <si>
    <t>3.16</t>
  </si>
  <si>
    <t xml:space="preserve">Copeira </t>
  </si>
  <si>
    <t>3.17</t>
  </si>
  <si>
    <t xml:space="preserve">Cozinheira </t>
  </si>
  <si>
    <t>3.18</t>
  </si>
  <si>
    <t xml:space="preserve">Dispenseiro </t>
  </si>
  <si>
    <t>3.19</t>
  </si>
  <si>
    <t>Eletricista</t>
  </si>
  <si>
    <t>3.20</t>
  </si>
  <si>
    <t>Faturista</t>
  </si>
  <si>
    <t>3.21</t>
  </si>
  <si>
    <t>Flebotomista</t>
  </si>
  <si>
    <t>3.22</t>
  </si>
  <si>
    <t>Jardineiro</t>
  </si>
  <si>
    <t>3.23</t>
  </si>
  <si>
    <t xml:space="preserve">Líder de Compras </t>
  </si>
  <si>
    <t>3.24</t>
  </si>
  <si>
    <t>Maqueiro</t>
  </si>
  <si>
    <t>3.25</t>
  </si>
  <si>
    <t xml:space="preserve">Motorista de Ambulância </t>
  </si>
  <si>
    <t>3.26</t>
  </si>
  <si>
    <t>Mototista Administrativo</t>
  </si>
  <si>
    <t>3.27</t>
  </si>
  <si>
    <t>Porteiro</t>
  </si>
  <si>
    <t>3.28</t>
  </si>
  <si>
    <t xml:space="preserve">Recepcionista </t>
  </si>
  <si>
    <t>3.29</t>
  </si>
  <si>
    <t>Secretária</t>
  </si>
  <si>
    <t>3.30</t>
  </si>
  <si>
    <t>Téc em Esterilização</t>
  </si>
  <si>
    <t>3.31</t>
  </si>
  <si>
    <t>Analista Juridico</t>
  </si>
  <si>
    <t>3.32</t>
  </si>
  <si>
    <t>assistente Contabil</t>
  </si>
  <si>
    <t>3.33</t>
  </si>
  <si>
    <t xml:space="preserve">Téc. de Enfermagem (Unid. Aberta) </t>
  </si>
  <si>
    <t>3.34</t>
  </si>
  <si>
    <t>Téc. de Enfermagem (Unid. Fechada)</t>
  </si>
  <si>
    <t>3.35</t>
  </si>
  <si>
    <t xml:space="preserve">Téc. de Informática </t>
  </si>
  <si>
    <t>3.36</t>
  </si>
  <si>
    <t xml:space="preserve">Téc. de Laboratório </t>
  </si>
  <si>
    <t>3.37</t>
  </si>
  <si>
    <t xml:space="preserve">Téc. de Manutenção </t>
  </si>
  <si>
    <t>3.38</t>
  </si>
  <si>
    <t>Téc. de Nutrição</t>
  </si>
  <si>
    <t>3.39</t>
  </si>
  <si>
    <t xml:space="preserve">Téc. de Radiologia </t>
  </si>
  <si>
    <t>3.40</t>
  </si>
  <si>
    <t xml:space="preserve">Téc. de Segurança do Trabalho </t>
  </si>
  <si>
    <t>3.41</t>
  </si>
  <si>
    <t xml:space="preserve">Téc. em Edificação </t>
  </si>
  <si>
    <t>3.42</t>
  </si>
  <si>
    <t>Telefonista</t>
  </si>
  <si>
    <t>4. Profissionais Terceirizados</t>
  </si>
  <si>
    <t>4.1</t>
  </si>
  <si>
    <t>4.2</t>
  </si>
  <si>
    <t>Engenharia Clínica</t>
  </si>
  <si>
    <t>4.3</t>
  </si>
  <si>
    <t>Higienização / Serviços Gerais</t>
  </si>
  <si>
    <t>4.4</t>
  </si>
  <si>
    <t>Tec. Laboratorio</t>
  </si>
  <si>
    <t>4.5</t>
  </si>
  <si>
    <t>bioquimico</t>
  </si>
  <si>
    <t>4.6</t>
  </si>
  <si>
    <t>Técnico em Refrigeração</t>
  </si>
  <si>
    <t>4.7</t>
  </si>
  <si>
    <t>Vigilante</t>
  </si>
  <si>
    <t>TOTAL GERAL</t>
  </si>
  <si>
    <t>5. Profissionais Médicos</t>
  </si>
  <si>
    <t>5.1</t>
  </si>
  <si>
    <t>Anestesiologista</t>
  </si>
  <si>
    <t>5.2</t>
  </si>
  <si>
    <t>5.3</t>
  </si>
  <si>
    <t>5.4</t>
  </si>
  <si>
    <t>5.5</t>
  </si>
  <si>
    <t>Angiologista</t>
  </si>
  <si>
    <t>5.6</t>
  </si>
  <si>
    <t>Auditor Médico</t>
  </si>
  <si>
    <t>5.7</t>
  </si>
  <si>
    <t>Cabeça e Pescoço</t>
  </si>
  <si>
    <t>5.8</t>
  </si>
  <si>
    <t>Cardiologista</t>
  </si>
  <si>
    <t>5.9</t>
  </si>
  <si>
    <t>Cardiologista Ambulatório</t>
  </si>
  <si>
    <t>5.10</t>
  </si>
  <si>
    <t>Cardiopediatra</t>
  </si>
  <si>
    <t>5.11</t>
  </si>
  <si>
    <t>Cirurgião Geral</t>
  </si>
  <si>
    <t>PJ</t>
  </si>
  <si>
    <t>5.12</t>
  </si>
  <si>
    <t>5.13</t>
  </si>
  <si>
    <t>5.14</t>
  </si>
  <si>
    <t>Cirurgião Pediatra</t>
  </si>
  <si>
    <t>5.15</t>
  </si>
  <si>
    <t>Cirurgião Plástico - Centro Cirúrgico</t>
  </si>
  <si>
    <t>5.16</t>
  </si>
  <si>
    <t>Cirurgião Plástico - Enfermaria</t>
  </si>
  <si>
    <t>5.17</t>
  </si>
  <si>
    <t>Cirurgião Vascular</t>
  </si>
  <si>
    <t>5.18</t>
  </si>
  <si>
    <t>Clínico Geral</t>
  </si>
  <si>
    <t>5.19</t>
  </si>
  <si>
    <t>5.20</t>
  </si>
  <si>
    <t>Coloproctologista</t>
  </si>
  <si>
    <t>5.21</t>
  </si>
  <si>
    <t>Endocrinologista</t>
  </si>
  <si>
    <t>5.22</t>
  </si>
  <si>
    <t>Endoscopista</t>
  </si>
  <si>
    <t>5.23</t>
  </si>
  <si>
    <t>Evolucionista FDS e Feriado</t>
  </si>
  <si>
    <t>5.24</t>
  </si>
  <si>
    <t>Evolucionista Semana</t>
  </si>
  <si>
    <t>5.25</t>
  </si>
  <si>
    <t>Gastroenterologista</t>
  </si>
  <si>
    <t>5.26</t>
  </si>
  <si>
    <t>Ginecologista</t>
  </si>
  <si>
    <t>5.27</t>
  </si>
  <si>
    <t>Hematologista</t>
  </si>
  <si>
    <t>5.28</t>
  </si>
  <si>
    <t>Infectologista</t>
  </si>
  <si>
    <t>5.29</t>
  </si>
  <si>
    <t>Intensivista</t>
  </si>
  <si>
    <t>5.30</t>
  </si>
  <si>
    <t>5.31</t>
  </si>
  <si>
    <t xml:space="preserve">Médico do Trabalho </t>
  </si>
  <si>
    <t>5.32</t>
  </si>
  <si>
    <t>Nefrologista</t>
  </si>
  <si>
    <t>5.33</t>
  </si>
  <si>
    <t>Neonatologista</t>
  </si>
  <si>
    <t>5.34</t>
  </si>
  <si>
    <t>Neurologista</t>
  </si>
  <si>
    <t>5.35</t>
  </si>
  <si>
    <t>Obstetra</t>
  </si>
  <si>
    <t>5.36</t>
  </si>
  <si>
    <t>Oncologista Cirúrgico</t>
  </si>
  <si>
    <t>5.37</t>
  </si>
  <si>
    <t>Oncologista Clínico - Ambulatório</t>
  </si>
  <si>
    <t>5.38</t>
  </si>
  <si>
    <t>Oncologista Clínico - Quimioterapia</t>
  </si>
  <si>
    <t>5.39</t>
  </si>
  <si>
    <t>Ortopedista</t>
  </si>
  <si>
    <t>5.40</t>
  </si>
  <si>
    <t>Otorrino</t>
  </si>
  <si>
    <t>5.41</t>
  </si>
  <si>
    <t>Pediatra</t>
  </si>
  <si>
    <t>5.42</t>
  </si>
  <si>
    <t>Pneumologista</t>
  </si>
  <si>
    <t>5.43</t>
  </si>
  <si>
    <t>Proctologista</t>
  </si>
  <si>
    <t>5.44</t>
  </si>
  <si>
    <t xml:space="preserve">Radiologista </t>
  </si>
  <si>
    <t>5.45</t>
  </si>
  <si>
    <t>Toco-Ginecologista</t>
  </si>
  <si>
    <t>5.46</t>
  </si>
  <si>
    <t>Ultrassonografista</t>
  </si>
  <si>
    <t>5.47</t>
  </si>
  <si>
    <t>Urologista</t>
  </si>
  <si>
    <t>TOTAL GERAL MÉDICOS</t>
  </si>
  <si>
    <t>TOTAL GERAL RECURSOS HUMANOS</t>
  </si>
  <si>
    <t>Responsável pelo Preenchimento</t>
  </si>
  <si>
    <t xml:space="preserve">                             Secretaria de Saúde do Estado da Bahia</t>
  </si>
  <si>
    <t xml:space="preserve">                              Relatório de Informação Hospitalar</t>
  </si>
  <si>
    <t>BLOCO J</t>
  </si>
  <si>
    <t>ATENDIMENTO POR CLASSIFICAÇÃO DE RISCO</t>
  </si>
  <si>
    <t>Campos</t>
  </si>
  <si>
    <t>Tipo de atendimento</t>
  </si>
  <si>
    <t>Frequência</t>
  </si>
  <si>
    <t>AZUL</t>
  </si>
  <si>
    <t>VERDE</t>
  </si>
  <si>
    <t>AMA</t>
  </si>
  <si>
    <t>LAR</t>
  </si>
  <si>
    <t>VERM</t>
  </si>
  <si>
    <t>1</t>
  </si>
  <si>
    <t>2</t>
  </si>
  <si>
    <t xml:space="preserve">TOTAL </t>
  </si>
  <si>
    <t xml:space="preserve"> </t>
  </si>
  <si>
    <t>BLOCO L</t>
  </si>
  <si>
    <t>Nº ATEND.</t>
  </si>
  <si>
    <t>Pequenas Cirurgias</t>
  </si>
  <si>
    <t>TOTAL</t>
  </si>
  <si>
    <t>BLOCO M</t>
  </si>
  <si>
    <t>Tipo de EXAME</t>
  </si>
  <si>
    <t>Pronto Atend.</t>
  </si>
  <si>
    <t>MÉTODOS DIAGNÓSTICOS EM ESPECIALIDADES: ECG</t>
  </si>
  <si>
    <t>DIAGNÓSTICO POR RADIOLOGIA</t>
  </si>
  <si>
    <t>3</t>
  </si>
  <si>
    <t xml:space="preserve">                 Responsável pelo preenchimento:</t>
  </si>
  <si>
    <t>BLOCO N</t>
  </si>
  <si>
    <t>PROCEDIMENTOS AMBULATORIAIS</t>
  </si>
  <si>
    <t>FÍSICO</t>
  </si>
  <si>
    <t>FINANCEIRO</t>
  </si>
  <si>
    <t>02.02. DIAGNOSTICO EM LABORATÓRIO CLÍNICO</t>
  </si>
  <si>
    <t>02.04. DIAGNOSTICO POR RADIOLOGIA</t>
  </si>
  <si>
    <t>02.05. DIAGNÓSTICO POR ULTRA-SONOGRAFIA</t>
  </si>
  <si>
    <t>02.11. MÉTODOS DIAGNÓSTICOS EM ESPECIALIDADES : ECG</t>
  </si>
  <si>
    <t>TOTAL DO GRUPO 02</t>
  </si>
  <si>
    <r>
      <rPr>
        <sz val="11"/>
        <rFont val="Tahoma"/>
        <family val="2"/>
        <charset val="1"/>
      </rPr>
      <t xml:space="preserve">03.01.06.011-8 - </t>
    </r>
    <r>
      <rPr>
        <sz val="10"/>
        <rFont val="Tahoma"/>
        <family val="2"/>
        <charset val="1"/>
      </rPr>
      <t>ACOLHIMENTO COM CLASSIFICAÇÃO DE RISCO</t>
    </r>
  </si>
  <si>
    <r>
      <rPr>
        <sz val="11"/>
        <rFont val="Tahoma"/>
        <family val="2"/>
        <charset val="1"/>
      </rPr>
      <t xml:space="preserve">03.01.06.009-6 - </t>
    </r>
    <r>
      <rPr>
        <sz val="10"/>
        <rFont val="Tahoma"/>
        <family val="2"/>
        <charset val="1"/>
      </rPr>
      <t>ATENDIMENTO MÉDICO EM UNIDADE DE PRONTO ATENDIMENTO</t>
    </r>
  </si>
  <si>
    <r>
      <rPr>
        <sz val="11"/>
        <rFont val="Tahoma"/>
        <family val="2"/>
        <charset val="1"/>
      </rPr>
      <t xml:space="preserve">03.01.06.002-9 - </t>
    </r>
    <r>
      <rPr>
        <sz val="10"/>
        <rFont val="Tahoma"/>
        <family val="2"/>
        <charset val="1"/>
      </rPr>
      <t xml:space="preserve">ATENDIMENTO DE URGÊNCIA COM OBSERVAÇÃO ATÉ </t>
    </r>
    <r>
      <rPr>
        <sz val="11"/>
        <rFont val="Tahoma"/>
        <family val="2"/>
        <charset val="1"/>
      </rPr>
      <t xml:space="preserve">24 </t>
    </r>
    <r>
      <rPr>
        <sz val="10"/>
        <rFont val="Tahoma"/>
        <family val="2"/>
        <charset val="1"/>
      </rPr>
      <t>HORAS EM ATENÇÃO ESPECIALIZADA</t>
    </r>
  </si>
  <si>
    <t>TOTAL DO GRUPO 03</t>
  </si>
  <si>
    <t>Grupo: 04 – PROCEDIMENTOS CIRÚRGICOS</t>
  </si>
  <si>
    <t>04.01 – PEQUENAS CIRURGIAS</t>
  </si>
  <si>
    <t>TOTAL DO GRUPO 04</t>
  </si>
  <si>
    <t>Responsável preenchimento:</t>
  </si>
  <si>
    <t>faturamento@upavc.ibdah.org.br</t>
  </si>
  <si>
    <t>BLOCO O</t>
  </si>
  <si>
    <t>ANEXOS PARA JUSTIFICATIVAS E ESCLARECIMENTOS</t>
  </si>
  <si>
    <t>BLOCO</t>
  </si>
  <si>
    <t>JUSTIFICATIVA / ESCLARECIMENTO</t>
  </si>
  <si>
    <t xml:space="preserve">                                                      Responsável pelo preenchimento:</t>
  </si>
  <si>
    <t>71-99701-6232</t>
  </si>
  <si>
    <t xml:space="preserve">Diretor Operacional </t>
  </si>
  <si>
    <t>admfranciscooliveira@gmail.com</t>
  </si>
  <si>
    <t>DIRETOR OPERACIONAL</t>
  </si>
  <si>
    <t>PATRICIA SANTOS</t>
  </si>
  <si>
    <t xml:space="preserve">ENC ADMINISTRATIVO </t>
  </si>
  <si>
    <t>FRANCISCO BERNARDO QUEIROZ  DE OLIVEIRA</t>
  </si>
  <si>
    <t xml:space="preserve">DIRETOR OPERACIONAL </t>
  </si>
  <si>
    <t>MARILIA DE ALMEIDA ROCHA</t>
  </si>
  <si>
    <t>AUXILIAR ADMINISTRATIVO I</t>
  </si>
  <si>
    <t>setorpessoal@upavc.ibdah.org.br</t>
  </si>
  <si>
    <t>03.01.06.01.18- Acolhimento com Classificação de Risco</t>
  </si>
  <si>
    <t>03.0.106.00.96 - Atendimento Médico em Unidade de Pronto Atendimento</t>
  </si>
  <si>
    <t>03.01.06.00.2-9 Atendimento de Urgência com Observação até 24 horas em Atenção Especializada</t>
  </si>
  <si>
    <t>03.01.06.01.00 - Atendimento Ortopédico com Imobilização Provisória</t>
  </si>
  <si>
    <t>4</t>
  </si>
  <si>
    <t>DIAGNOSTICO EM LABORATÓRIO CLÍNICO</t>
  </si>
  <si>
    <t>DIAGNOSTICO POR ULTRA-SONOGRAFIA</t>
  </si>
  <si>
    <t>BLOCO U - INDICADORES DE QUALIDADE (PROFISSIONAIS DE NÍVEL TÉCNICO)</t>
  </si>
  <si>
    <t>Item</t>
  </si>
  <si>
    <t>Total</t>
  </si>
  <si>
    <t>Total geral de profissionais de nível técnico</t>
  </si>
  <si>
    <t>Percentual de profissionais de nível técnico,sem experiencia anterior comprovada ,contratados a titulo de primeiro emprego</t>
  </si>
  <si>
    <t>BLOCO U - INDICADORES DE QUALIDADE (PROFISSIONAIS DE NÍVEL SUPERIOR)</t>
  </si>
  <si>
    <t>Total de profissionais de nível superior,sem experiencia anterior comprovada ,contratados a titulo de primeiro emprego</t>
  </si>
  <si>
    <t>Total geral de profissionais de nível superior</t>
  </si>
  <si>
    <t>Percentual de profissionais de nível superior,sem experiencia anterior comprovada ,contratados a titulo de primeiro emprego</t>
  </si>
  <si>
    <t>COREN/BA</t>
  </si>
  <si>
    <t xml:space="preserve">ITALA NATALIA NUNES BOMFIM </t>
  </si>
  <si>
    <t>CREMEB</t>
  </si>
  <si>
    <t xml:space="preserve">UMBERTO CASTRO ALVES </t>
  </si>
  <si>
    <t xml:space="preserve">CREMEB </t>
  </si>
  <si>
    <t xml:space="preserve">LILIANA PRADO PEREIRA BRITO </t>
  </si>
  <si>
    <t xml:space="preserve">COREN/BA </t>
  </si>
  <si>
    <t>MARILIA MELO</t>
  </si>
  <si>
    <t xml:space="preserve">INDIRA CORREIA VIEIRA </t>
  </si>
  <si>
    <t>CREF/BA</t>
  </si>
  <si>
    <t>NAYANE COELHO OLIVEIRA</t>
  </si>
  <si>
    <r>
      <rPr>
        <sz val="11"/>
        <rFont val="Times New Roman"/>
        <family val="2"/>
        <charset val="1"/>
      </rPr>
      <t xml:space="preserve">03.01.06.010-0 - </t>
    </r>
    <r>
      <rPr>
        <sz val="10"/>
        <rFont val="Arial"/>
        <family val="2"/>
      </rPr>
      <t>ATENDIMENTO ORTOPÉDICO COM IMOBILIZACÃO PROVISÓRIA</t>
    </r>
  </si>
  <si>
    <t>I</t>
  </si>
  <si>
    <t>Não existe contratação para Bioquimico e sim Biomedico</t>
  </si>
  <si>
    <t>J</t>
  </si>
  <si>
    <t xml:space="preserve">Refere-se a Acolhimento com Classificação de Risco. Não trabalhamos com a cor laranja. </t>
  </si>
  <si>
    <t xml:space="preserve">MEDICALWAY </t>
  </si>
  <si>
    <t>30131210029N</t>
  </si>
  <si>
    <t>Ótimo</t>
  </si>
  <si>
    <t xml:space="preserve">SALA VERMELHA </t>
  </si>
  <si>
    <t xml:space="preserve">SIM </t>
  </si>
  <si>
    <t>SMRV</t>
  </si>
  <si>
    <t>IX3</t>
  </si>
  <si>
    <t>IX4</t>
  </si>
  <si>
    <t>IX5</t>
  </si>
  <si>
    <t xml:space="preserve">ALFA </t>
  </si>
  <si>
    <t>V600100211</t>
  </si>
  <si>
    <t>V600100228</t>
  </si>
  <si>
    <t>V600100214</t>
  </si>
  <si>
    <t>V600100202</t>
  </si>
  <si>
    <t xml:space="preserve">OBS PED </t>
  </si>
  <si>
    <t>V600100204</t>
  </si>
  <si>
    <t>V600100212</t>
  </si>
  <si>
    <t xml:space="preserve">OBS ADULTO </t>
  </si>
  <si>
    <t>V600100227</t>
  </si>
  <si>
    <t>V600100230</t>
  </si>
  <si>
    <t>BALANCE</t>
  </si>
  <si>
    <t>Ruim</t>
  </si>
  <si>
    <t xml:space="preserve">SALA RX </t>
  </si>
  <si>
    <t>ZOLL/RSERIE</t>
  </si>
  <si>
    <t>AF12K025383</t>
  </si>
  <si>
    <t>Bom</t>
  </si>
  <si>
    <t>MEDPEJ</t>
  </si>
  <si>
    <t>DF4001</t>
  </si>
  <si>
    <t>COMEN</t>
  </si>
  <si>
    <t>10.202.613/0002-46</t>
  </si>
  <si>
    <t>02.706.738/0001-02</t>
  </si>
  <si>
    <t>12.351.650/0001-60</t>
  </si>
  <si>
    <t>44hs</t>
  </si>
  <si>
    <t>CLT</t>
  </si>
  <si>
    <t>20hs</t>
  </si>
  <si>
    <t>30hs</t>
  </si>
  <si>
    <t>36hs</t>
  </si>
  <si>
    <t>8hs</t>
  </si>
  <si>
    <t>12hs</t>
  </si>
  <si>
    <t>--</t>
  </si>
  <si>
    <t>40hs</t>
  </si>
  <si>
    <t>PROPRIA</t>
  </si>
  <si>
    <t>11.886.468/0001-41</t>
  </si>
  <si>
    <t>MEGA POWER</t>
  </si>
  <si>
    <t>CASA MAQUINAS</t>
  </si>
  <si>
    <t>MINDRAY</t>
  </si>
  <si>
    <t>OBS PEDIATRICA</t>
  </si>
  <si>
    <t>THAYSE ROCHA BRITO</t>
  </si>
  <si>
    <t>ANA CHRISTIANE SILVEIRA DA SILVA</t>
  </si>
  <si>
    <t>CRM/BA</t>
  </si>
  <si>
    <t>RAMONA MATOS COUTO TIAGO</t>
  </si>
  <si>
    <t>ENC ADMINISTRATIVO I</t>
  </si>
  <si>
    <t>MESA DE REUNIÃO</t>
  </si>
  <si>
    <t>Total de profissionais de nível técnico, sem experiencia anterior comprovada, contratados a titulo de primeiro emprego</t>
  </si>
  <si>
    <t>PRÓPRIA</t>
  </si>
  <si>
    <t>Com cobertura</t>
  </si>
  <si>
    <t>Marco Antonio Alabi</t>
  </si>
  <si>
    <t>77 - 34250785  /  71 981198221</t>
  </si>
  <si>
    <t>diretoria@upavc.ibdah.org.br</t>
  </si>
  <si>
    <t xml:space="preserve">ALLYSON ALMEIDA AMARAL </t>
  </si>
  <si>
    <t>MARCO ANTONIO ALABI</t>
  </si>
  <si>
    <t>71 981198221</t>
  </si>
  <si>
    <t>(77)   3425-0631</t>
  </si>
  <si>
    <t>(77) 3425-0631</t>
  </si>
  <si>
    <t>ABRIL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</si>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</sst>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\ _p_t_a_-;\-* #,##0\ _p_t_a_-;_-* &quot;- &quot;_p_t_a_-;_-@_-"/>
    <numFmt numFmtId="165" formatCode="&quot;R$ &quot;#,##0.00"/>
    <numFmt numFmtId="166" formatCode="_-* #,##0.00\ _P_t_s_-;\-* #,##0.00\ _P_t_s_-;_-* \-??\ _P_t_s_-;_-@_-"/>
    <numFmt numFmtId="167" formatCode="dd/mm/yy;@"/>
    <numFmt numFmtId="168" formatCode="&quot;R$ &quot;#,##0.00_);&quot;(R$ &quot;#,##0.00\)"/>
    <numFmt numFmtId="169" formatCode="#,##0&quot;       &quot;;\-#,##0&quot;       &quot;;&quot; -       &quot;;@\ "/>
    <numFmt numFmtId="170" formatCode="#,##0&quot;       &quot;;\-#,##0&quot;       &quot;;&quot; -&quot;#&quot;       &quot;;@\ "/>
    <numFmt numFmtId="171" formatCode="&quot;R$ &quot;#,##0.00\ ;&quot;(R$ &quot;#,##0.00\)"/>
    <numFmt numFmtId="172" formatCode="#,##0.00&quot;       &quot;;\-#,##0.00&quot;       &quot;;&quot; -&quot;#&quot;       &quot;;@\ "/>
    <numFmt numFmtId="173" formatCode="* #,##0&quot;       &quot;;\-* #,##0&quot;       &quot;;* &quot;-       &quot;;@\ "/>
    <numFmt numFmtId="174" formatCode="0.0%"/>
    <numFmt numFmtId="175" formatCode="* #,##0.00&quot;       &quot;;\-* #,##0.00&quot;       &quot;;* \-#&quot;       &quot;;@\ "/>
    <numFmt numFmtId="176" formatCode="* #,##0.0000&quot;       &quot;;\-* #,##0.0000&quot;       &quot;;* \-#&quot;       &quot;;@\ "/>
  </numFmts>
  <fonts count="9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0"/>
      <name val="Tahoma"/>
      <family val="2"/>
    </font>
    <font>
      <b/>
      <sz val="15"/>
      <color indexed="10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5"/>
      <color indexed="62"/>
      <name val="Tahoma"/>
      <family val="2"/>
    </font>
    <font>
      <sz val="12"/>
      <name val="Tahoma"/>
      <family val="2"/>
    </font>
    <font>
      <b/>
      <sz val="16"/>
      <color indexed="62"/>
      <name val="Tahoma"/>
      <family val="2"/>
    </font>
    <font>
      <b/>
      <sz val="13"/>
      <color indexed="62"/>
      <name val="Tahoma"/>
      <family val="2"/>
    </font>
    <font>
      <b/>
      <sz val="12"/>
      <color indexed="9"/>
      <name val="Tahoma"/>
      <family val="2"/>
    </font>
    <font>
      <b/>
      <sz val="16"/>
      <name val="Tahoma"/>
      <family val="2"/>
    </font>
    <font>
      <b/>
      <sz val="16"/>
      <color indexed="9"/>
      <name val="Tahoma"/>
      <family val="2"/>
    </font>
    <font>
      <b/>
      <sz val="14"/>
      <color indexed="9"/>
      <name val="Tahoma"/>
      <family val="2"/>
    </font>
    <font>
      <sz val="16"/>
      <name val="Tahoma"/>
      <family val="2"/>
    </font>
    <font>
      <b/>
      <sz val="16"/>
      <name val="Tahoma"/>
      <family val="2"/>
      <charset val="1"/>
    </font>
    <font>
      <b/>
      <sz val="18"/>
      <color indexed="10"/>
      <name val="Tahoma"/>
      <family val="2"/>
    </font>
    <font>
      <b/>
      <sz val="18"/>
      <color indexed="62"/>
      <name val="Tahoma"/>
      <family val="2"/>
    </font>
    <font>
      <b/>
      <sz val="14"/>
      <color indexed="62"/>
      <name val="Tahoma"/>
      <family val="2"/>
    </font>
    <font>
      <b/>
      <sz val="13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0"/>
      <color indexed="62"/>
      <name val="Tahoma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11"/>
      <color indexed="10"/>
      <name val="Tahoma"/>
      <family val="2"/>
    </font>
    <font>
      <b/>
      <sz val="11"/>
      <color indexed="62"/>
      <name val="Tahoma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u/>
      <sz val="8.5"/>
      <color indexed="12"/>
      <name val="Arial"/>
      <family val="2"/>
    </font>
    <font>
      <b/>
      <sz val="10.5"/>
      <color indexed="10"/>
      <name val="Tahoma"/>
      <family val="2"/>
    </font>
    <font>
      <b/>
      <sz val="10.5"/>
      <color indexed="6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sz val="8"/>
      <color indexed="8"/>
      <name val="Tahoma"/>
      <family val="2"/>
    </font>
    <font>
      <b/>
      <sz val="12"/>
      <name val="Tahoma"/>
      <family val="2"/>
    </font>
    <font>
      <sz val="13"/>
      <name val="Tahoma"/>
      <family val="2"/>
    </font>
    <font>
      <b/>
      <sz val="14"/>
      <color indexed="10"/>
      <name val="Tahoma"/>
      <family val="2"/>
    </font>
    <font>
      <b/>
      <sz val="14"/>
      <color indexed="18"/>
      <name val="Tahoma"/>
      <family val="2"/>
    </font>
    <font>
      <b/>
      <sz val="18"/>
      <color indexed="18"/>
      <name val="Tahoma"/>
      <family val="2"/>
    </font>
    <font>
      <b/>
      <sz val="11"/>
      <name val="Tahoma"/>
      <family val="2"/>
    </font>
    <font>
      <b/>
      <sz val="11"/>
      <color indexed="9"/>
      <name val="Tahoma"/>
      <family val="2"/>
    </font>
    <font>
      <b/>
      <sz val="11"/>
      <color indexed="8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  <charset val="1"/>
    </font>
    <font>
      <sz val="10"/>
      <name val="Tahoma"/>
      <family val="2"/>
      <charset val="1"/>
    </font>
    <font>
      <b/>
      <sz val="12"/>
      <color indexed="10"/>
      <name val="Tahoma"/>
      <family val="2"/>
    </font>
    <font>
      <b/>
      <sz val="12"/>
      <color indexed="62"/>
      <name val="Tahoma"/>
      <family val="2"/>
    </font>
    <font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.5"/>
      <color indexed="10"/>
      <name val="Tahoma"/>
      <family val="2"/>
    </font>
    <font>
      <b/>
      <sz val="13.5"/>
      <color indexed="62"/>
      <name val="Tahoma"/>
      <family val="2"/>
    </font>
    <font>
      <sz val="13"/>
      <color indexed="10"/>
      <name val="Tahoma"/>
      <family val="2"/>
    </font>
    <font>
      <b/>
      <sz val="12"/>
      <color indexed="8"/>
      <name val="Tahoma"/>
      <family val="2"/>
    </font>
    <font>
      <sz val="13"/>
      <color indexed="8"/>
      <name val="Tahoma"/>
      <family val="2"/>
    </font>
    <font>
      <sz val="12"/>
      <color indexed="8"/>
      <name val="Tahoma"/>
      <family val="2"/>
    </font>
    <font>
      <sz val="10"/>
      <color indexed="8"/>
      <name val="Arial"/>
      <family val="2"/>
    </font>
    <font>
      <sz val="12"/>
      <color indexed="10"/>
      <name val="Tahoma"/>
      <family val="2"/>
    </font>
    <font>
      <sz val="10"/>
      <name val="Arial"/>
      <family val="2"/>
      <charset val="1"/>
    </font>
    <font>
      <b/>
      <sz val="9"/>
      <name val="Tahoma"/>
      <family val="2"/>
      <charset val="1"/>
    </font>
    <font>
      <b/>
      <sz val="14"/>
      <name val="Tahoma"/>
      <family val="2"/>
      <charset val="1"/>
    </font>
    <font>
      <sz val="12"/>
      <name val="Tahoma"/>
      <family val="2"/>
      <charset val="1"/>
    </font>
    <font>
      <sz val="12"/>
      <name val="Arial"/>
      <family val="2"/>
      <charset val="1"/>
    </font>
    <font>
      <b/>
      <sz val="12"/>
      <name val="Tahoma"/>
      <family val="2"/>
      <charset val="1"/>
    </font>
    <font>
      <sz val="11"/>
      <name val="Times New Roman"/>
      <family val="2"/>
      <charset val="1"/>
    </font>
    <font>
      <sz val="14"/>
      <name val="Tahoma"/>
      <family val="2"/>
      <charset val="1"/>
    </font>
    <font>
      <b/>
      <sz val="10"/>
      <name val="Tahoma"/>
      <family val="2"/>
      <charset val="1"/>
    </font>
    <font>
      <b/>
      <sz val="11"/>
      <name val="Tahoma"/>
      <family val="2"/>
      <charset val="1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8.5"/>
      <color rgb="FF0000FF"/>
      <name val="Arial"/>
      <family val="2"/>
      <charset val="1"/>
    </font>
    <font>
      <b/>
      <sz val="14"/>
      <color rgb="FFFF0000"/>
      <name val="Tahoma"/>
      <family val="2"/>
      <charset val="1"/>
    </font>
    <font>
      <b/>
      <sz val="14"/>
      <color rgb="FF333399"/>
      <name val="Tahoma"/>
      <family val="2"/>
      <charset val="1"/>
    </font>
    <font>
      <b/>
      <sz val="12"/>
      <color rgb="FFFFFFFF"/>
      <name val="Tahoma"/>
      <family val="2"/>
      <charset val="1"/>
    </font>
    <font>
      <b/>
      <sz val="16"/>
      <color rgb="FFFFFFFF"/>
      <name val="Tahoma"/>
      <family val="2"/>
      <charset val="1"/>
    </font>
    <font>
      <u/>
      <sz val="11"/>
      <color rgb="FF0000FF"/>
      <name val="Arial"/>
      <family val="2"/>
      <charset val="1"/>
    </font>
    <font>
      <sz val="8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47"/>
        <bgColor indexed="45"/>
      </patternFill>
    </fill>
    <fill>
      <patternFill patternType="solid">
        <fgColor indexed="8"/>
        <bgColor indexed="58"/>
      </patternFill>
    </fill>
    <fill>
      <patternFill patternType="solid">
        <fgColor indexed="51"/>
        <bgColor indexed="13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0000FF"/>
        <bgColor rgb="FF0000FF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4">
    <xf numFmtId="0" fontId="0" fillId="0" borderId="0"/>
    <xf numFmtId="0" fontId="66" fillId="0" borderId="0"/>
    <xf numFmtId="0" fontId="43" fillId="0" borderId="0" applyNumberFormat="0" applyFill="0" applyBorder="0" applyAlignment="0" applyProtection="0"/>
    <xf numFmtId="0" fontId="87" fillId="0" borderId="0" applyBorder="0" applyProtection="0"/>
    <xf numFmtId="164" fontId="66" fillId="0" borderId="0" applyFill="0" applyBorder="0" applyAlignment="0" applyProtection="0"/>
    <xf numFmtId="173" fontId="66" fillId="0" borderId="0" applyFill="0" applyBorder="0" applyAlignment="0" applyProtection="0"/>
    <xf numFmtId="0" fontId="1" fillId="0" borderId="0"/>
    <xf numFmtId="0" fontId="86" fillId="0" borderId="0"/>
    <xf numFmtId="9" fontId="66" fillId="0" borderId="0" applyFill="0" applyBorder="0" applyAlignment="0" applyProtection="0"/>
    <xf numFmtId="0" fontId="75" fillId="0" borderId="0"/>
    <xf numFmtId="0" fontId="2" fillId="0" borderId="1" applyNumberFormat="0" applyFill="0" applyAlignment="0" applyProtection="0"/>
    <xf numFmtId="166" fontId="66" fillId="0" borderId="0" applyFill="0" applyBorder="0" applyAlignment="0" applyProtection="0"/>
    <xf numFmtId="43" fontId="86" fillId="0" borderId="0" applyFont="0" applyFill="0" applyBorder="0" applyAlignment="0" applyProtection="0"/>
    <xf numFmtId="175" fontId="66" fillId="0" borderId="0" applyFill="0" applyBorder="0" applyAlignment="0" applyProtection="0"/>
  </cellStyleXfs>
  <cellXfs count="528">
    <xf numFmtId="0" fontId="0" fillId="0" borderId="0" xfId="0"/>
    <xf numFmtId="0" fontId="3" fillId="0" borderId="0" xfId="0" applyFont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49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12" fillId="2" borderId="0" xfId="0" applyFont="1" applyFill="1" applyAlignment="1" applyProtection="1">
      <alignment horizontal="right" vertical="center"/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49" fontId="5" fillId="2" borderId="0" xfId="4" applyNumberFormat="1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/>
    </xf>
    <xf numFmtId="49" fontId="6" fillId="3" borderId="4" xfId="0" applyNumberFormat="1" applyFont="1" applyFill="1" applyBorder="1" applyAlignment="1" applyProtection="1">
      <alignment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3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/>
      <protection hidden="1"/>
    </xf>
    <xf numFmtId="49" fontId="22" fillId="0" borderId="0" xfId="0" applyNumberFormat="1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21" fillId="0" borderId="0" xfId="0" applyFont="1" applyAlignment="1" applyProtection="1">
      <protection hidden="1"/>
    </xf>
    <xf numFmtId="0" fontId="22" fillId="0" borderId="0" xfId="0" applyFont="1" applyAlignment="1" applyProtection="1"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1" fontId="21" fillId="3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protection hidden="1"/>
    </xf>
    <xf numFmtId="0" fontId="21" fillId="0" borderId="0" xfId="0" applyFont="1" applyAlignment="1" applyProtection="1">
      <alignment horizontal="right" vertical="center"/>
      <protection hidden="1"/>
    </xf>
    <xf numFmtId="49" fontId="21" fillId="3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hidden="1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vertical="center"/>
      <protection hidden="1"/>
    </xf>
    <xf numFmtId="0" fontId="23" fillId="2" borderId="5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4" fontId="22" fillId="2" borderId="0" xfId="0" applyNumberFormat="1" applyFont="1" applyFill="1" applyBorder="1" applyProtection="1">
      <protection hidden="1"/>
    </xf>
    <xf numFmtId="4" fontId="26" fillId="5" borderId="6" xfId="4" applyNumberFormat="1" applyFont="1" applyFill="1" applyBorder="1" applyAlignment="1" applyProtection="1">
      <alignment horizontal="center" vertical="center"/>
      <protection hidden="1"/>
    </xf>
    <xf numFmtId="0" fontId="26" fillId="5" borderId="7" xfId="0" applyFont="1" applyFill="1" applyBorder="1" applyAlignment="1" applyProtection="1">
      <alignment horizontal="center" vertical="center"/>
      <protection hidden="1"/>
    </xf>
    <xf numFmtId="4" fontId="26" fillId="5" borderId="7" xfId="4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164" fontId="22" fillId="2" borderId="0" xfId="4" applyFont="1" applyFill="1" applyBorder="1" applyAlignment="1" applyProtection="1">
      <protection hidden="1"/>
    </xf>
    <xf numFmtId="164" fontId="22" fillId="0" borderId="0" xfId="4" applyFont="1" applyFill="1" applyBorder="1" applyAlignment="1" applyProtection="1">
      <protection hidden="1"/>
    </xf>
    <xf numFmtId="164" fontId="21" fillId="6" borderId="8" xfId="4" applyFont="1" applyFill="1" applyBorder="1" applyAlignment="1" applyProtection="1">
      <alignment horizontal="center"/>
      <protection hidden="1"/>
    </xf>
    <xf numFmtId="49" fontId="21" fillId="6" borderId="8" xfId="0" applyNumberFormat="1" applyFont="1" applyFill="1" applyBorder="1" applyAlignment="1" applyProtection="1">
      <protection hidden="1"/>
    </xf>
    <xf numFmtId="165" fontId="21" fillId="4" borderId="2" xfId="0" applyNumberFormat="1" applyFont="1" applyFill="1" applyBorder="1" applyAlignment="1" applyProtection="1">
      <alignment horizontal="center" vertical="center"/>
      <protection locked="0" hidden="1"/>
    </xf>
    <xf numFmtId="4" fontId="27" fillId="2" borderId="0" xfId="4" applyNumberFormat="1" applyFont="1" applyFill="1" applyBorder="1" applyAlignment="1" applyProtection="1">
      <alignment horizontal="center"/>
      <protection hidden="1"/>
    </xf>
    <xf numFmtId="4" fontId="27" fillId="2" borderId="0" xfId="4" applyNumberFormat="1" applyFont="1" applyFill="1" applyBorder="1" applyAlignment="1" applyProtection="1">
      <alignment horizontal="center" vertical="center"/>
      <protection hidden="1"/>
    </xf>
    <xf numFmtId="164" fontId="21" fillId="6" borderId="9" xfId="4" applyFont="1" applyFill="1" applyBorder="1" applyAlignment="1" applyProtection="1">
      <alignment horizontal="center"/>
      <protection hidden="1"/>
    </xf>
    <xf numFmtId="49" fontId="21" fillId="6" borderId="9" xfId="0" applyNumberFormat="1" applyFont="1" applyFill="1" applyBorder="1" applyAlignment="1" applyProtection="1">
      <protection hidden="1"/>
    </xf>
    <xf numFmtId="165" fontId="21" fillId="6" borderId="2" xfId="4" applyNumberFormat="1" applyFont="1" applyFill="1" applyBorder="1" applyAlignment="1" applyProtection="1">
      <alignment horizontal="center"/>
      <protection hidden="1"/>
    </xf>
    <xf numFmtId="4" fontId="22" fillId="2" borderId="0" xfId="4" applyNumberFormat="1" applyFont="1" applyFill="1" applyBorder="1" applyAlignment="1" applyProtection="1">
      <protection hidden="1"/>
    </xf>
    <xf numFmtId="164" fontId="21" fillId="0" borderId="10" xfId="4" applyFont="1" applyFill="1" applyBorder="1" applyAlignment="1" applyProtection="1">
      <alignment horizontal="center"/>
      <protection hidden="1"/>
    </xf>
    <xf numFmtId="0" fontId="21" fillId="0" borderId="11" xfId="0" applyFont="1" applyBorder="1" applyAlignment="1" applyProtection="1">
      <protection hidden="1"/>
    </xf>
    <xf numFmtId="165" fontId="22" fillId="3" borderId="10" xfId="11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164" fontId="21" fillId="0" borderId="4" xfId="4" applyFont="1" applyFill="1" applyBorder="1" applyAlignment="1" applyProtection="1">
      <alignment horizontal="center"/>
      <protection hidden="1"/>
    </xf>
    <xf numFmtId="0" fontId="21" fillId="0" borderId="12" xfId="0" applyFont="1" applyBorder="1" applyAlignment="1" applyProtection="1">
      <alignment wrapText="1"/>
      <protection hidden="1"/>
    </xf>
    <xf numFmtId="165" fontId="22" fillId="3" borderId="13" xfId="11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wrapText="1"/>
      <protection hidden="1"/>
    </xf>
    <xf numFmtId="165" fontId="22" fillId="3" borderId="4" xfId="11" applyNumberFormat="1" applyFont="1" applyFill="1" applyBorder="1" applyAlignment="1" applyProtection="1">
      <alignment horizontal="center" vertical="center"/>
      <protection locked="0"/>
    </xf>
    <xf numFmtId="164" fontId="21" fillId="2" borderId="0" xfId="4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166" fontId="21" fillId="2" borderId="0" xfId="1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vertical="center" wrapText="1"/>
      <protection hidden="1"/>
    </xf>
    <xf numFmtId="164" fontId="21" fillId="6" borderId="2" xfId="4" applyFont="1" applyFill="1" applyBorder="1" applyAlignment="1" applyProtection="1">
      <alignment horizontal="center"/>
      <protection hidden="1"/>
    </xf>
    <xf numFmtId="0" fontId="21" fillId="6" borderId="14" xfId="0" applyFont="1" applyFill="1" applyBorder="1" applyAlignment="1" applyProtection="1">
      <alignment horizontal="left" vertical="center"/>
      <protection hidden="1"/>
    </xf>
    <xf numFmtId="165" fontId="21" fillId="6" borderId="2" xfId="11" applyNumberFormat="1" applyFont="1" applyFill="1" applyBorder="1" applyAlignment="1" applyProtection="1">
      <alignment horizontal="center" vertical="center"/>
      <protection hidden="1"/>
    </xf>
    <xf numFmtId="49" fontId="21" fillId="0" borderId="15" xfId="0" applyNumberFormat="1" applyFont="1" applyFill="1" applyBorder="1" applyAlignment="1" applyProtection="1">
      <alignment horizontal="center"/>
      <protection hidden="1"/>
    </xf>
    <xf numFmtId="49" fontId="21" fillId="0" borderId="15" xfId="4" applyNumberFormat="1" applyFont="1" applyFill="1" applyBorder="1" applyAlignment="1" applyProtection="1">
      <protection hidden="1"/>
    </xf>
    <xf numFmtId="165" fontId="21" fillId="4" borderId="15" xfId="4" applyNumberFormat="1" applyFont="1" applyFill="1" applyBorder="1" applyAlignment="1" applyProtection="1">
      <alignment horizontal="center" vertical="center"/>
      <protection hidden="1"/>
    </xf>
    <xf numFmtId="49" fontId="21" fillId="0" borderId="2" xfId="0" applyNumberFormat="1" applyFont="1" applyFill="1" applyBorder="1" applyAlignment="1" applyProtection="1">
      <alignment horizontal="center"/>
      <protection hidden="1"/>
    </xf>
    <xf numFmtId="49" fontId="21" fillId="0" borderId="2" xfId="4" applyNumberFormat="1" applyFont="1" applyFill="1" applyBorder="1" applyAlignment="1" applyProtection="1">
      <protection hidden="1"/>
    </xf>
    <xf numFmtId="165" fontId="21" fillId="4" borderId="2" xfId="4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vertical="top" wrapText="1"/>
      <protection hidden="1"/>
    </xf>
    <xf numFmtId="4" fontId="22" fillId="2" borderId="0" xfId="4" applyNumberFormat="1" applyFont="1" applyFill="1" applyBorder="1" applyAlignment="1" applyProtection="1">
      <alignment wrapText="1"/>
      <protection hidden="1"/>
    </xf>
    <xf numFmtId="0" fontId="21" fillId="2" borderId="0" xfId="0" applyFont="1" applyFill="1" applyBorder="1" applyAlignment="1" applyProtection="1">
      <alignment horizontal="left" vertical="top" wrapText="1"/>
      <protection hidden="1"/>
    </xf>
    <xf numFmtId="49" fontId="21" fillId="0" borderId="16" xfId="4" applyNumberFormat="1" applyFont="1" applyFill="1" applyBorder="1" applyAlignment="1" applyProtection="1">
      <protection hidden="1"/>
    </xf>
    <xf numFmtId="165" fontId="21" fillId="4" borderId="2" xfId="4" applyNumberFormat="1" applyFont="1" applyFill="1" applyBorder="1" applyAlignment="1" applyProtection="1">
      <alignment horizontal="center"/>
      <protection hidden="1"/>
    </xf>
    <xf numFmtId="49" fontId="21" fillId="2" borderId="0" xfId="0" applyNumberFormat="1" applyFont="1" applyFill="1" applyBorder="1" applyAlignment="1" applyProtection="1">
      <alignment horizontal="center"/>
      <protection hidden="1"/>
    </xf>
    <xf numFmtId="49" fontId="21" fillId="0" borderId="0" xfId="4" applyNumberFormat="1" applyFont="1" applyFill="1" applyBorder="1" applyAlignment="1" applyProtection="1"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49" fontId="21" fillId="2" borderId="17" xfId="0" applyNumberFormat="1" applyFont="1" applyFill="1" applyBorder="1" applyAlignment="1" applyProtection="1">
      <alignment horizontal="center"/>
      <protection hidden="1"/>
    </xf>
    <xf numFmtId="165" fontId="21" fillId="4" borderId="2" xfId="0" applyNumberFormat="1" applyFont="1" applyFill="1" applyBorder="1" applyAlignment="1" applyProtection="1">
      <alignment horizontal="center" vertical="center"/>
      <protection hidden="1"/>
    </xf>
    <xf numFmtId="49" fontId="22" fillId="2" borderId="0" xfId="4" applyNumberFormat="1" applyFont="1" applyFill="1" applyBorder="1" applyAlignment="1" applyProtection="1">
      <alignment horizontal="center"/>
      <protection hidden="1"/>
    </xf>
    <xf numFmtId="0" fontId="21" fillId="2" borderId="0" xfId="0" applyFont="1" applyFill="1" applyProtection="1">
      <protection hidden="1"/>
    </xf>
    <xf numFmtId="49" fontId="21" fillId="7" borderId="2" xfId="0" applyNumberFormat="1" applyFont="1" applyFill="1" applyBorder="1" applyAlignment="1" applyProtection="1">
      <alignment horizontal="center"/>
      <protection hidden="1"/>
    </xf>
    <xf numFmtId="49" fontId="21" fillId="7" borderId="2" xfId="4" applyNumberFormat="1" applyFont="1" applyFill="1" applyBorder="1" applyAlignment="1" applyProtection="1">
      <protection hidden="1"/>
    </xf>
    <xf numFmtId="165" fontId="21" fillId="7" borderId="2" xfId="4" applyNumberFormat="1" applyFont="1" applyFill="1" applyBorder="1" applyAlignment="1" applyProtection="1">
      <alignment horizontal="center" vertical="center"/>
      <protection hidden="1"/>
    </xf>
    <xf numFmtId="165" fontId="21" fillId="3" borderId="2" xfId="4" applyNumberFormat="1" applyFont="1" applyFill="1" applyBorder="1" applyAlignment="1" applyProtection="1">
      <alignment horizontal="center"/>
      <protection locked="0"/>
    </xf>
    <xf numFmtId="49" fontId="21" fillId="2" borderId="0" xfId="4" applyNumberFormat="1" applyFont="1" applyFill="1" applyBorder="1" applyAlignment="1" applyProtection="1">
      <alignment horizontal="left"/>
      <protection hidden="1"/>
    </xf>
    <xf numFmtId="0" fontId="21" fillId="2" borderId="0" xfId="0" applyFont="1" applyFill="1" applyBorder="1" applyAlignment="1" applyProtection="1">
      <alignment horizontal="right" vertical="center"/>
      <protection hidden="1"/>
    </xf>
    <xf numFmtId="3" fontId="0" fillId="0" borderId="0" xfId="0" applyNumberFormat="1" applyFont="1" applyAlignment="1" applyProtection="1">
      <alignment horizontal="center"/>
      <protection hidden="1"/>
    </xf>
    <xf numFmtId="49" fontId="3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31" fillId="0" borderId="0" xfId="0" applyFont="1" applyProtection="1">
      <protection hidden="1"/>
    </xf>
    <xf numFmtId="3" fontId="32" fillId="2" borderId="0" xfId="0" applyNumberFormat="1" applyFont="1" applyFill="1" applyAlignment="1" applyProtection="1">
      <alignment horizontal="center"/>
      <protection hidden="1"/>
    </xf>
    <xf numFmtId="49" fontId="33" fillId="2" borderId="0" xfId="0" applyNumberFormat="1" applyFont="1" applyFill="1" applyAlignment="1" applyProtection="1">
      <alignment horizontal="left"/>
      <protection hidden="1"/>
    </xf>
    <xf numFmtId="4" fontId="33" fillId="2" borderId="0" xfId="4" applyNumberFormat="1" applyFont="1" applyFill="1" applyBorder="1" applyAlignment="1" applyProtection="1">
      <alignment horizontal="center"/>
      <protection hidden="1"/>
    </xf>
    <xf numFmtId="4" fontId="34" fillId="2" borderId="0" xfId="4" applyNumberFormat="1" applyFont="1" applyFill="1" applyBorder="1" applyAlignment="1" applyProtection="1">
      <protection hidden="1"/>
    </xf>
    <xf numFmtId="4" fontId="32" fillId="2" borderId="0" xfId="0" applyNumberFormat="1" applyFont="1" applyFill="1" applyProtection="1">
      <protection hidden="1"/>
    </xf>
    <xf numFmtId="0" fontId="32" fillId="2" borderId="0" xfId="0" applyFont="1" applyFill="1" applyProtection="1">
      <protection hidden="1"/>
    </xf>
    <xf numFmtId="0" fontId="31" fillId="2" borderId="0" xfId="0" applyFont="1" applyFill="1" applyProtection="1">
      <protection hidden="1"/>
    </xf>
    <xf numFmtId="0" fontId="32" fillId="0" borderId="0" xfId="0" applyFont="1" applyProtection="1">
      <protection hidden="1"/>
    </xf>
    <xf numFmtId="49" fontId="33" fillId="2" borderId="0" xfId="0" applyNumberFormat="1" applyFont="1" applyFill="1" applyAlignment="1" applyProtection="1">
      <alignment horizontal="center"/>
      <protection hidden="1"/>
    </xf>
    <xf numFmtId="3" fontId="35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18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36" fillId="2" borderId="0" xfId="0" applyFont="1" applyFill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3" fontId="31" fillId="4" borderId="4" xfId="0" applyNumberFormat="1" applyFont="1" applyFill="1" applyBorder="1" applyAlignment="1" applyProtection="1">
      <alignment horizontal="center"/>
      <protection hidden="1"/>
    </xf>
    <xf numFmtId="0" fontId="31" fillId="4" borderId="4" xfId="0" applyFont="1" applyFill="1" applyBorder="1" applyProtection="1">
      <protection hidden="1"/>
    </xf>
    <xf numFmtId="0" fontId="31" fillId="3" borderId="20" xfId="0" applyFont="1" applyFill="1" applyBorder="1" applyProtection="1">
      <protection locked="0"/>
    </xf>
    <xf numFmtId="165" fontId="31" fillId="3" borderId="4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ont="1" applyFill="1" applyProtection="1">
      <protection hidden="1"/>
    </xf>
    <xf numFmtId="0" fontId="31" fillId="2" borderId="0" xfId="0" applyFont="1" applyFill="1" applyBorder="1" applyAlignment="1" applyProtection="1">
      <protection hidden="1"/>
    </xf>
    <xf numFmtId="0" fontId="31" fillId="2" borderId="0" xfId="0" applyFont="1" applyFill="1" applyBorder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vertical="top" wrapText="1"/>
      <protection hidden="1"/>
    </xf>
    <xf numFmtId="0" fontId="31" fillId="3" borderId="21" xfId="0" applyFont="1" applyFill="1" applyBorder="1" applyProtection="1">
      <protection locked="0"/>
    </xf>
    <xf numFmtId="0" fontId="31" fillId="3" borderId="4" xfId="0" applyFont="1" applyFill="1" applyBorder="1" applyProtection="1">
      <protection locked="0"/>
    </xf>
    <xf numFmtId="0" fontId="31" fillId="4" borderId="13" xfId="0" applyFont="1" applyFill="1" applyBorder="1" applyProtection="1">
      <protection hidden="1"/>
    </xf>
    <xf numFmtId="0" fontId="31" fillId="3" borderId="13" xfId="0" applyFont="1" applyFill="1" applyBorder="1" applyProtection="1">
      <protection locked="0"/>
    </xf>
    <xf numFmtId="3" fontId="31" fillId="4" borderId="13" xfId="0" applyNumberFormat="1" applyFont="1" applyFill="1" applyBorder="1" applyAlignment="1" applyProtection="1">
      <alignment horizontal="center"/>
      <protection hidden="1"/>
    </xf>
    <xf numFmtId="3" fontId="0" fillId="2" borderId="0" xfId="0" applyNumberFormat="1" applyFont="1" applyFill="1" applyAlignment="1" applyProtection="1">
      <alignment horizontal="center"/>
      <protection hidden="1"/>
    </xf>
    <xf numFmtId="49" fontId="30" fillId="2" borderId="0" xfId="0" applyNumberFormat="1" applyFont="1" applyFill="1" applyAlignment="1" applyProtection="1">
      <alignment horizontal="center"/>
      <protection hidden="1"/>
    </xf>
    <xf numFmtId="165" fontId="33" fillId="8" borderId="4" xfId="0" applyNumberFormat="1" applyFont="1" applyFill="1" applyBorder="1" applyAlignment="1" applyProtection="1">
      <alignment horizontal="center"/>
      <protection hidden="1"/>
    </xf>
    <xf numFmtId="49" fontId="21" fillId="2" borderId="0" xfId="4" applyNumberFormat="1" applyFont="1" applyFill="1" applyBorder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4" fontId="34" fillId="2" borderId="0" xfId="4" applyNumberFormat="1" applyFont="1" applyFill="1" applyBorder="1" applyAlignment="1" applyProtection="1">
      <alignment horizontal="center"/>
      <protection hidden="1"/>
    </xf>
    <xf numFmtId="4" fontId="39" fillId="2" borderId="0" xfId="4" applyNumberFormat="1" applyFont="1" applyFill="1" applyBorder="1" applyAlignment="1" applyProtection="1">
      <alignment horizontal="center"/>
      <protection hidden="1"/>
    </xf>
    <xf numFmtId="0" fontId="35" fillId="5" borderId="7" xfId="0" applyFont="1" applyFill="1" applyBorder="1" applyAlignment="1" applyProtection="1">
      <alignment horizontal="center" vertical="center" wrapText="1"/>
      <protection hidden="1"/>
    </xf>
    <xf numFmtId="0" fontId="35" fillId="5" borderId="11" xfId="0" applyFont="1" applyFill="1" applyBorder="1" applyAlignment="1" applyProtection="1">
      <alignment horizontal="center" vertical="center" wrapText="1"/>
      <protection hidden="1"/>
    </xf>
    <xf numFmtId="0" fontId="35" fillId="5" borderId="2" xfId="0" applyFont="1" applyFill="1" applyBorder="1" applyAlignment="1" applyProtection="1">
      <alignment horizontal="center" vertical="center" wrapText="1"/>
      <protection hidden="1"/>
    </xf>
    <xf numFmtId="0" fontId="35" fillId="5" borderId="22" xfId="0" applyFont="1" applyFill="1" applyBorder="1" applyAlignment="1" applyProtection="1">
      <alignment horizontal="center" vertical="center" wrapText="1"/>
      <protection hidden="1"/>
    </xf>
    <xf numFmtId="0" fontId="31" fillId="4" borderId="23" xfId="0" applyFont="1" applyFill="1" applyBorder="1" applyAlignment="1" applyProtection="1">
      <alignment horizontal="center"/>
      <protection hidden="1"/>
    </xf>
    <xf numFmtId="0" fontId="31" fillId="3" borderId="24" xfId="0" applyFont="1" applyFill="1" applyBorder="1" applyAlignment="1" applyProtection="1">
      <alignment horizontal="center"/>
      <protection locked="0"/>
    </xf>
    <xf numFmtId="3" fontId="31" fillId="3" borderId="4" xfId="0" applyNumberFormat="1" applyFont="1" applyFill="1" applyBorder="1" applyAlignment="1" applyProtection="1">
      <alignment horizontal="center"/>
      <protection locked="0"/>
    </xf>
    <xf numFmtId="165" fontId="31" fillId="3" borderId="20" xfId="0" applyNumberFormat="1" applyFont="1" applyFill="1" applyBorder="1" applyAlignment="1" applyProtection="1">
      <alignment horizontal="center" wrapText="1"/>
      <protection locked="0"/>
    </xf>
    <xf numFmtId="0" fontId="31" fillId="4" borderId="25" xfId="0" applyFont="1" applyFill="1" applyBorder="1" applyAlignment="1" applyProtection="1">
      <alignment horizontal="center"/>
      <protection hidden="1"/>
    </xf>
    <xf numFmtId="0" fontId="31" fillId="3" borderId="12" xfId="0" applyFont="1" applyFill="1" applyBorder="1" applyAlignment="1" applyProtection="1">
      <alignment horizontal="center"/>
      <protection locked="0"/>
    </xf>
    <xf numFmtId="3" fontId="36" fillId="9" borderId="4" xfId="0" applyNumberFormat="1" applyFont="1" applyFill="1" applyBorder="1" applyAlignment="1" applyProtection="1">
      <alignment horizontal="center"/>
      <protection hidden="1"/>
    </xf>
    <xf numFmtId="165" fontId="36" fillId="9" borderId="20" xfId="0" applyNumberFormat="1" applyFont="1" applyFill="1" applyBorder="1" applyAlignment="1" applyProtection="1">
      <alignment horizontal="center" wrapText="1"/>
      <protection hidden="1"/>
    </xf>
    <xf numFmtId="0" fontId="0" fillId="2" borderId="0" xfId="0" applyFont="1" applyFill="1" applyAlignment="1" applyProtection="1">
      <alignment horizontal="center"/>
      <protection hidden="1"/>
    </xf>
    <xf numFmtId="3" fontId="31" fillId="3" borderId="13" xfId="0" applyNumberFormat="1" applyFont="1" applyFill="1" applyBorder="1" applyAlignment="1" applyProtection="1">
      <alignment horizontal="center"/>
      <protection locked="0"/>
    </xf>
    <xf numFmtId="165" fontId="31" fillId="3" borderId="21" xfId="0" applyNumberFormat="1" applyFont="1" applyFill="1" applyBorder="1" applyAlignment="1" applyProtection="1">
      <alignment horizontal="center" wrapText="1"/>
      <protection locked="0"/>
    </xf>
    <xf numFmtId="0" fontId="31" fillId="3" borderId="4" xfId="0" applyFont="1" applyFill="1" applyBorder="1" applyAlignment="1" applyProtection="1">
      <alignment horizontal="center"/>
      <protection locked="0"/>
    </xf>
    <xf numFmtId="3" fontId="36" fillId="9" borderId="4" xfId="0" applyNumberFormat="1" applyFont="1" applyFill="1" applyBorder="1" applyAlignment="1" applyProtection="1">
      <alignment horizontal="center" wrapText="1"/>
      <protection hidden="1"/>
    </xf>
    <xf numFmtId="49" fontId="23" fillId="2" borderId="0" xfId="4" applyNumberFormat="1" applyFont="1" applyFill="1" applyBorder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right"/>
      <protection hidden="1"/>
    </xf>
    <xf numFmtId="0" fontId="23" fillId="2" borderId="0" xfId="0" applyFont="1" applyFill="1" applyAlignment="1" applyProtection="1">
      <alignment horizontal="right"/>
      <protection hidden="1"/>
    </xf>
    <xf numFmtId="49" fontId="33" fillId="2" borderId="0" xfId="0" applyNumberFormat="1" applyFont="1" applyFill="1" applyAlignment="1" applyProtection="1">
      <alignment horizontal="right"/>
      <protection hidden="1"/>
    </xf>
    <xf numFmtId="3" fontId="35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26" xfId="0" applyFont="1" applyFill="1" applyBorder="1" applyAlignment="1" applyProtection="1">
      <alignment horizontal="center" vertical="center" wrapText="1"/>
      <protection hidden="1"/>
    </xf>
    <xf numFmtId="0" fontId="35" fillId="5" borderId="16" xfId="0" applyFont="1" applyFill="1" applyBorder="1" applyAlignment="1" applyProtection="1">
      <alignment horizontal="center" vertical="center" wrapText="1"/>
      <protection hidden="1"/>
    </xf>
    <xf numFmtId="0" fontId="35" fillId="5" borderId="27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Protection="1">
      <protection hidden="1"/>
    </xf>
    <xf numFmtId="0" fontId="31" fillId="2" borderId="0" xfId="0" applyFont="1" applyFill="1" applyBorder="1" applyProtection="1">
      <protection hidden="1"/>
    </xf>
    <xf numFmtId="3" fontId="31" fillId="2" borderId="0" xfId="0" applyNumberFormat="1" applyFont="1" applyFill="1" applyBorder="1" applyAlignment="1" applyProtection="1">
      <alignment horizontal="center"/>
      <protection hidden="1"/>
    </xf>
    <xf numFmtId="0" fontId="31" fillId="2" borderId="0" xfId="0" applyFont="1" applyFill="1" applyBorder="1" applyAlignment="1" applyProtection="1">
      <alignment horizontal="center"/>
      <protection hidden="1"/>
    </xf>
    <xf numFmtId="0" fontId="31" fillId="2" borderId="0" xfId="0" applyFont="1" applyFill="1" applyBorder="1" applyAlignment="1" applyProtection="1">
      <alignment horizontal="center"/>
      <protection locked="0"/>
    </xf>
    <xf numFmtId="3" fontId="31" fillId="2" borderId="0" xfId="0" applyNumberFormat="1" applyFont="1" applyFill="1" applyBorder="1" applyAlignment="1" applyProtection="1">
      <alignment horizontal="center"/>
      <protection locked="0"/>
    </xf>
    <xf numFmtId="165" fontId="31" fillId="2" borderId="0" xfId="0" applyNumberFormat="1" applyFont="1" applyFill="1" applyBorder="1" applyAlignment="1" applyProtection="1">
      <alignment horizontal="center" wrapText="1"/>
      <protection locked="0"/>
    </xf>
    <xf numFmtId="165" fontId="36" fillId="9" borderId="4" xfId="0" applyNumberFormat="1" applyFont="1" applyFill="1" applyBorder="1" applyAlignment="1" applyProtection="1">
      <alignment horizontal="center" wrapText="1"/>
      <protection hidden="1"/>
    </xf>
    <xf numFmtId="0" fontId="40" fillId="0" borderId="0" xfId="1" applyFont="1"/>
    <xf numFmtId="0" fontId="37" fillId="0" borderId="0" xfId="0" applyFont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40" fillId="0" borderId="0" xfId="1" applyFont="1" applyAlignment="1">
      <alignment horizontal="center" vertical="center"/>
    </xf>
    <xf numFmtId="3" fontId="33" fillId="2" borderId="0" xfId="0" applyNumberFormat="1" applyFont="1" applyFill="1" applyBorder="1" applyAlignment="1" applyProtection="1">
      <alignment horizontal="center" vertical="center"/>
      <protection hidden="1"/>
    </xf>
    <xf numFmtId="3" fontId="33" fillId="2" borderId="0" xfId="0" applyNumberFormat="1" applyFont="1" applyFill="1" applyBorder="1" applyAlignment="1" applyProtection="1">
      <alignment horizontal="center" vertical="center"/>
      <protection locked="0"/>
    </xf>
    <xf numFmtId="0" fontId="41" fillId="2" borderId="0" xfId="1" applyFont="1" applyFill="1" applyBorder="1" applyAlignment="1">
      <alignment horizontal="left" vertical="center"/>
    </xf>
    <xf numFmtId="0" fontId="40" fillId="2" borderId="0" xfId="1" applyFont="1" applyFill="1" applyAlignment="1">
      <alignment horizontal="center" vertical="center"/>
    </xf>
    <xf numFmtId="0" fontId="42" fillId="5" borderId="4" xfId="1" applyFont="1" applyFill="1" applyBorder="1" applyAlignment="1">
      <alignment horizontal="center" vertical="center" wrapText="1"/>
    </xf>
    <xf numFmtId="0" fontId="42" fillId="5" borderId="28" xfId="1" applyFont="1" applyFill="1" applyBorder="1" applyAlignment="1">
      <alignment horizontal="center" vertical="center" wrapText="1"/>
    </xf>
    <xf numFmtId="0" fontId="42" fillId="5" borderId="10" xfId="1" applyFont="1" applyFill="1" applyBorder="1" applyAlignment="1">
      <alignment horizontal="center" vertical="center" wrapText="1"/>
    </xf>
    <xf numFmtId="0" fontId="40" fillId="2" borderId="0" xfId="1" applyFont="1" applyFill="1" applyAlignment="1">
      <alignment wrapText="1"/>
    </xf>
    <xf numFmtId="0" fontId="40" fillId="0" borderId="0" xfId="1" applyFont="1" applyAlignment="1">
      <alignment wrapText="1"/>
    </xf>
    <xf numFmtId="0" fontId="36" fillId="4" borderId="4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wrapText="1"/>
    </xf>
    <xf numFmtId="167" fontId="31" fillId="3" borderId="28" xfId="1" applyNumberFormat="1" applyFont="1" applyFill="1" applyBorder="1" applyAlignment="1" applyProtection="1">
      <alignment horizontal="center"/>
      <protection locked="0"/>
    </xf>
    <xf numFmtId="0" fontId="31" fillId="3" borderId="20" xfId="1" applyFont="1" applyFill="1" applyBorder="1" applyAlignment="1" applyProtection="1">
      <alignment horizontal="center"/>
      <protection locked="0"/>
    </xf>
    <xf numFmtId="0" fontId="31" fillId="3" borderId="4" xfId="1" applyFont="1" applyFill="1" applyBorder="1" applyAlignment="1" applyProtection="1">
      <alignment horizontal="center"/>
      <protection locked="0"/>
    </xf>
    <xf numFmtId="167" fontId="31" fillId="3" borderId="20" xfId="1" applyNumberFormat="1" applyFont="1" applyFill="1" applyBorder="1" applyAlignment="1" applyProtection="1">
      <alignment horizontal="center"/>
      <protection locked="0"/>
    </xf>
    <xf numFmtId="0" fontId="40" fillId="2" borderId="0" xfId="1" applyFont="1" applyFill="1"/>
    <xf numFmtId="164" fontId="8" fillId="2" borderId="0" xfId="4" applyFont="1" applyFill="1" applyBorder="1" applyAlignment="1" applyProtection="1"/>
    <xf numFmtId="166" fontId="23" fillId="2" borderId="0" xfId="11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horizontal="left"/>
    </xf>
    <xf numFmtId="4" fontId="11" fillId="2" borderId="0" xfId="4" applyNumberFormat="1" applyFont="1" applyFill="1" applyBorder="1" applyAlignment="1" applyProtection="1"/>
    <xf numFmtId="49" fontId="3" fillId="2" borderId="0" xfId="4" applyNumberFormat="1" applyFont="1" applyFill="1" applyBorder="1" applyAlignment="1" applyProtection="1">
      <alignment horizontal="center"/>
    </xf>
    <xf numFmtId="0" fontId="23" fillId="2" borderId="0" xfId="0" applyFont="1" applyFill="1" applyBorder="1" applyAlignment="1">
      <alignment horizontal="right"/>
    </xf>
    <xf numFmtId="0" fontId="23" fillId="2" borderId="0" xfId="0" applyFont="1" applyFill="1" applyAlignment="1">
      <alignment horizontal="right"/>
    </xf>
    <xf numFmtId="0" fontId="40" fillId="0" borderId="0" xfId="1" applyFont="1" applyProtection="1">
      <protection hidden="1"/>
    </xf>
    <xf numFmtId="0" fontId="40" fillId="2" borderId="0" xfId="1" applyFont="1" applyFill="1" applyProtection="1">
      <protection hidden="1"/>
    </xf>
    <xf numFmtId="0" fontId="31" fillId="4" borderId="4" xfId="0" applyFont="1" applyFill="1" applyBorder="1" applyAlignment="1" applyProtection="1">
      <alignment wrapText="1"/>
      <protection hidden="1"/>
    </xf>
    <xf numFmtId="0" fontId="42" fillId="5" borderId="20" xfId="1" applyFont="1" applyFill="1" applyBorder="1" applyAlignment="1">
      <alignment horizontal="center" vertical="center" wrapText="1"/>
    </xf>
    <xf numFmtId="0" fontId="42" fillId="5" borderId="24" xfId="1" applyFont="1" applyFill="1" applyBorder="1" applyAlignment="1">
      <alignment horizontal="center" vertical="center" wrapText="1"/>
    </xf>
    <xf numFmtId="1" fontId="31" fillId="3" borderId="4" xfId="1" applyNumberFormat="1" applyFont="1" applyFill="1" applyBorder="1" applyAlignment="1" applyProtection="1">
      <alignment horizontal="center"/>
      <protection locked="0"/>
    </xf>
    <xf numFmtId="165" fontId="31" fillId="3" borderId="24" xfId="1" applyNumberFormat="1" applyFont="1" applyFill="1" applyBorder="1" applyAlignment="1" applyProtection="1">
      <alignment horizontal="center"/>
      <protection locked="0"/>
    </xf>
    <xf numFmtId="0" fontId="31" fillId="3" borderId="24" xfId="1" applyFont="1" applyFill="1" applyBorder="1" applyAlignment="1" applyProtection="1">
      <alignment horizontal="center"/>
      <protection locked="0"/>
    </xf>
    <xf numFmtId="1" fontId="31" fillId="3" borderId="20" xfId="1" applyNumberFormat="1" applyFont="1" applyFill="1" applyBorder="1" applyAlignment="1" applyProtection="1">
      <alignment horizontal="center"/>
      <protection locked="0"/>
    </xf>
    <xf numFmtId="1" fontId="31" fillId="3" borderId="24" xfId="1" applyNumberFormat="1" applyFont="1" applyFill="1" applyBorder="1" applyAlignment="1" applyProtection="1">
      <alignment horizontal="center"/>
      <protection locked="0"/>
    </xf>
    <xf numFmtId="0" fontId="31" fillId="3" borderId="29" xfId="1" applyFont="1" applyFill="1" applyBorder="1" applyAlignment="1" applyProtection="1">
      <alignment horizontal="center"/>
      <protection locked="0"/>
    </xf>
    <xf numFmtId="165" fontId="31" fillId="3" borderId="4" xfId="1" applyNumberFormat="1" applyFont="1" applyFill="1" applyBorder="1" applyAlignment="1" applyProtection="1">
      <alignment horizontal="center"/>
      <protection locked="0"/>
    </xf>
    <xf numFmtId="0" fontId="31" fillId="3" borderId="4" xfId="1" applyFont="1" applyFill="1" applyBorder="1" applyAlignment="1" applyProtection="1">
      <protection locked="0"/>
    </xf>
    <xf numFmtId="0" fontId="23" fillId="0" borderId="0" xfId="0" applyFont="1"/>
    <xf numFmtId="0" fontId="46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/>
    <xf numFmtId="0" fontId="0" fillId="0" borderId="0" xfId="0" applyBorder="1"/>
    <xf numFmtId="49" fontId="8" fillId="2" borderId="0" xfId="1" applyNumberFormat="1" applyFont="1" applyFill="1" applyAlignment="1" applyProtection="1">
      <alignment horizontal="center"/>
    </xf>
    <xf numFmtId="0" fontId="52" fillId="2" borderId="0" xfId="1" applyFont="1" applyFill="1" applyAlignment="1" applyProtection="1"/>
    <xf numFmtId="0" fontId="8" fillId="2" borderId="0" xfId="1" applyFont="1" applyFill="1" applyAlignment="1" applyProtection="1"/>
    <xf numFmtId="0" fontId="8" fillId="0" borderId="0" xfId="1" applyFont="1" applyAlignment="1" applyProtection="1"/>
    <xf numFmtId="0" fontId="8" fillId="2" borderId="0" xfId="1" applyFont="1" applyFill="1" applyBorder="1" applyAlignment="1" applyProtection="1"/>
    <xf numFmtId="0" fontId="55" fillId="2" borderId="0" xfId="1" applyFont="1" applyFill="1" applyBorder="1" applyAlignment="1" applyProtection="1">
      <alignment horizontal="center" vertical="center" wrapText="1"/>
    </xf>
    <xf numFmtId="49" fontId="12" fillId="2" borderId="0" xfId="4" applyNumberFormat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4" fontId="51" fillId="2" borderId="0" xfId="4" applyNumberFormat="1" applyFont="1" applyFill="1" applyBorder="1" applyAlignment="1" applyProtection="1"/>
    <xf numFmtId="4" fontId="8" fillId="2" borderId="0" xfId="4" applyNumberFormat="1" applyFont="1" applyFill="1" applyBorder="1" applyAlignment="1" applyProtection="1"/>
    <xf numFmtId="49" fontId="56" fillId="2" borderId="0" xfId="1" applyNumberFormat="1" applyFont="1" applyFill="1" applyAlignment="1" applyProtection="1">
      <alignment horizontal="center"/>
    </xf>
    <xf numFmtId="4" fontId="56" fillId="0" borderId="30" xfId="4" applyNumberFormat="1" applyFont="1" applyFill="1" applyBorder="1" applyAlignment="1" applyProtection="1">
      <alignment horizontal="left"/>
    </xf>
    <xf numFmtId="1" fontId="56" fillId="2" borderId="0" xfId="4" applyNumberFormat="1" applyFont="1" applyFill="1" applyBorder="1" applyAlignment="1" applyProtection="1">
      <alignment horizontal="center"/>
    </xf>
    <xf numFmtId="1" fontId="49" fillId="2" borderId="0" xfId="4" applyNumberFormat="1" applyFont="1" applyFill="1" applyBorder="1" applyAlignment="1" applyProtection="1">
      <alignment horizontal="center"/>
    </xf>
    <xf numFmtId="169" fontId="49" fillId="2" borderId="0" xfId="4" applyNumberFormat="1" applyFont="1" applyFill="1" applyBorder="1" applyAlignment="1" applyProtection="1"/>
    <xf numFmtId="49" fontId="49" fillId="0" borderId="4" xfId="4" applyNumberFormat="1" applyFont="1" applyFill="1" applyBorder="1" applyAlignment="1" applyProtection="1">
      <alignment horizontal="center" vertical="center"/>
    </xf>
    <xf numFmtId="0" fontId="56" fillId="0" borderId="24" xfId="1" applyFont="1" applyBorder="1" applyAlignment="1" applyProtection="1">
      <alignment horizontal="left" vertical="center" wrapText="1"/>
    </xf>
    <xf numFmtId="3" fontId="56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56" fillId="0" borderId="0" xfId="4" applyNumberFormat="1" applyFont="1" applyFill="1" applyBorder="1" applyAlignment="1" applyProtection="1">
      <alignment horizontal="center" vertical="center"/>
    </xf>
    <xf numFmtId="0" fontId="56" fillId="0" borderId="0" xfId="1" applyFont="1" applyFill="1" applyBorder="1" applyAlignment="1" applyProtection="1">
      <alignment horizontal="center" vertical="center"/>
    </xf>
    <xf numFmtId="0" fontId="56" fillId="0" borderId="0" xfId="1" applyFont="1" applyFill="1" applyBorder="1" applyAlignment="1" applyProtection="1">
      <alignment horizontal="center" vertical="center" wrapText="1"/>
    </xf>
    <xf numFmtId="4" fontId="56" fillId="2" borderId="0" xfId="1" applyNumberFormat="1" applyFont="1" applyFill="1" applyBorder="1" applyAlignment="1" applyProtection="1">
      <alignment vertical="center" wrapText="1"/>
    </xf>
    <xf numFmtId="0" fontId="56" fillId="2" borderId="0" xfId="1" applyFont="1" applyFill="1" applyBorder="1" applyAlignment="1" applyProtection="1">
      <alignment horizontal="right"/>
    </xf>
    <xf numFmtId="4" fontId="56" fillId="2" borderId="0" xfId="1" applyNumberFormat="1" applyFont="1" applyFill="1" applyBorder="1" applyAlignment="1" applyProtection="1">
      <alignment horizontal="center" vertical="center"/>
    </xf>
    <xf numFmtId="169" fontId="56" fillId="2" borderId="0" xfId="4" applyNumberFormat="1" applyFont="1" applyFill="1" applyBorder="1" applyAlignment="1" applyProtection="1">
      <alignment horizontal="center" vertical="center" wrapText="1"/>
    </xf>
    <xf numFmtId="49" fontId="56" fillId="2" borderId="0" xfId="1" applyNumberFormat="1" applyFont="1" applyFill="1" applyAlignment="1" applyProtection="1">
      <alignment horizontal="center" vertical="center"/>
    </xf>
    <xf numFmtId="4" fontId="56" fillId="2" borderId="30" xfId="4" applyNumberFormat="1" applyFont="1" applyFill="1" applyBorder="1" applyAlignment="1" applyProtection="1">
      <alignment horizontal="left" vertical="center"/>
    </xf>
    <xf numFmtId="49" fontId="49" fillId="2" borderId="0" xfId="11" applyNumberFormat="1" applyFont="1" applyFill="1" applyBorder="1" applyAlignment="1" applyProtection="1">
      <alignment horizontal="center" vertical="center"/>
    </xf>
    <xf numFmtId="170" fontId="49" fillId="2" borderId="0" xfId="11" applyNumberFormat="1" applyFont="1" applyFill="1" applyBorder="1" applyAlignment="1" applyProtection="1">
      <alignment horizontal="center" vertical="center"/>
    </xf>
    <xf numFmtId="49" fontId="21" fillId="0" borderId="4" xfId="4" applyNumberFormat="1" applyFont="1" applyFill="1" applyBorder="1" applyAlignment="1" applyProtection="1">
      <alignment horizontal="center" vertical="center"/>
    </xf>
    <xf numFmtId="169" fontId="56" fillId="0" borderId="0" xfId="4" applyNumberFormat="1" applyFont="1" applyFill="1" applyBorder="1" applyAlignment="1" applyProtection="1">
      <alignment horizontal="center" vertical="center"/>
    </xf>
    <xf numFmtId="1" fontId="56" fillId="3" borderId="4" xfId="4" applyNumberFormat="1" applyFont="1" applyFill="1" applyBorder="1" applyAlignment="1" applyProtection="1">
      <alignment horizontal="center" vertical="center"/>
      <protection locked="0"/>
    </xf>
    <xf numFmtId="1" fontId="56" fillId="4" borderId="4" xfId="4" applyNumberFormat="1" applyFont="1" applyFill="1" applyBorder="1" applyAlignment="1" applyProtection="1">
      <alignment horizontal="center"/>
    </xf>
    <xf numFmtId="4" fontId="56" fillId="2" borderId="0" xfId="4" applyNumberFormat="1" applyFont="1" applyFill="1" applyBorder="1" applyAlignment="1" applyProtection="1"/>
    <xf numFmtId="4" fontId="49" fillId="2" borderId="0" xfId="4" applyNumberFormat="1" applyFont="1" applyFill="1" applyBorder="1" applyAlignment="1" applyProtection="1"/>
    <xf numFmtId="49" fontId="49" fillId="2" borderId="0" xfId="4" applyNumberFormat="1" applyFont="1" applyFill="1" applyBorder="1" applyAlignment="1" applyProtection="1">
      <alignment horizontal="center"/>
    </xf>
    <xf numFmtId="4" fontId="57" fillId="2" borderId="0" xfId="1" applyNumberFormat="1" applyFont="1" applyFill="1" applyBorder="1" applyAlignment="1" applyProtection="1">
      <alignment horizontal="center" vertical="center"/>
    </xf>
    <xf numFmtId="49" fontId="56" fillId="0" borderId="4" xfId="4" applyNumberFormat="1" applyFont="1" applyFill="1" applyBorder="1" applyAlignment="1" applyProtection="1">
      <alignment horizontal="center"/>
    </xf>
    <xf numFmtId="0" fontId="56" fillId="0" borderId="4" xfId="1" applyFont="1" applyBorder="1" applyAlignment="1" applyProtection="1">
      <alignment vertical="center"/>
    </xf>
    <xf numFmtId="170" fontId="49" fillId="3" borderId="4" xfId="11" applyNumberFormat="1" applyFont="1" applyFill="1" applyBorder="1" applyAlignment="1" applyProtection="1">
      <alignment horizontal="center" vertical="center"/>
      <protection locked="0"/>
    </xf>
    <xf numFmtId="49" fontId="56" fillId="0" borderId="4" xfId="4" applyNumberFormat="1" applyFont="1" applyFill="1" applyBorder="1" applyAlignment="1" applyProtection="1">
      <alignment horizontal="center" vertical="center"/>
    </xf>
    <xf numFmtId="0" fontId="56" fillId="0" borderId="4" xfId="1" applyFont="1" applyBorder="1" applyAlignment="1" applyProtection="1">
      <alignment horizontal="left" vertical="center"/>
    </xf>
    <xf numFmtId="170" fontId="56" fillId="4" borderId="20" xfId="11" applyNumberFormat="1" applyFont="1" applyFill="1" applyBorder="1" applyAlignment="1" applyProtection="1">
      <alignment horizontal="center" vertical="center"/>
    </xf>
    <xf numFmtId="4" fontId="57" fillId="2" borderId="0" xfId="4" applyNumberFormat="1" applyFont="1" applyFill="1" applyBorder="1" applyAlignment="1" applyProtection="1">
      <alignment horizontal="center" vertical="center"/>
    </xf>
    <xf numFmtId="0" fontId="57" fillId="2" borderId="0" xfId="1" applyFont="1" applyFill="1" applyBorder="1" applyAlignment="1" applyProtection="1">
      <alignment horizontal="left"/>
    </xf>
    <xf numFmtId="4" fontId="57" fillId="2" borderId="0" xfId="4" applyNumberFormat="1" applyFont="1" applyFill="1" applyBorder="1" applyAlignment="1" applyProtection="1"/>
    <xf numFmtId="49" fontId="56" fillId="2" borderId="0" xfId="4" applyNumberFormat="1" applyFont="1" applyFill="1" applyBorder="1" applyAlignment="1" applyProtection="1">
      <alignment horizontal="right"/>
    </xf>
    <xf numFmtId="0" fontId="56" fillId="2" borderId="0" xfId="1" applyFont="1" applyFill="1" applyAlignment="1" applyProtection="1"/>
    <xf numFmtId="49" fontId="49" fillId="0" borderId="0" xfId="4" applyNumberFormat="1" applyFont="1" applyFill="1" applyBorder="1" applyAlignment="1" applyProtection="1">
      <alignment horizontal="center"/>
    </xf>
    <xf numFmtId="4" fontId="49" fillId="0" borderId="0" xfId="4" applyNumberFormat="1" applyFont="1" applyFill="1" applyBorder="1" applyAlignment="1" applyProtection="1"/>
    <xf numFmtId="0" fontId="0" fillId="0" borderId="0" xfId="0" applyProtection="1">
      <protection hidden="1"/>
    </xf>
    <xf numFmtId="0" fontId="62" fillId="0" borderId="0" xfId="0" applyFont="1" applyAlignment="1" applyProtection="1">
      <alignment horizontal="center"/>
      <protection hidden="1"/>
    </xf>
    <xf numFmtId="0" fontId="56" fillId="2" borderId="0" xfId="0" applyFont="1" applyFill="1" applyAlignment="1" applyProtection="1">
      <alignment horizontal="right" vertical="center"/>
      <protection hidden="1"/>
    </xf>
    <xf numFmtId="0" fontId="63" fillId="0" borderId="0" xfId="0" applyFont="1" applyAlignment="1" applyProtection="1">
      <alignment horizontal="center"/>
      <protection hidden="1"/>
    </xf>
    <xf numFmtId="0" fontId="56" fillId="0" borderId="0" xfId="0" applyFont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64" fillId="0" borderId="0" xfId="0" applyFont="1" applyProtection="1">
      <protection hidden="1"/>
    </xf>
    <xf numFmtId="0" fontId="65" fillId="4" borderId="6" xfId="0" applyFont="1" applyFill="1" applyBorder="1" applyAlignment="1" applyProtection="1">
      <alignment horizontal="center" vertical="center"/>
      <protection hidden="1"/>
    </xf>
    <xf numFmtId="0" fontId="65" fillId="4" borderId="31" xfId="0" applyFont="1" applyFill="1" applyBorder="1" applyAlignment="1" applyProtection="1">
      <alignment horizontal="center" vertical="center"/>
      <protection hidden="1"/>
    </xf>
    <xf numFmtId="0" fontId="65" fillId="4" borderId="3" xfId="0" applyFont="1" applyFill="1" applyBorder="1" applyAlignment="1" applyProtection="1">
      <alignment horizontal="center" vertical="center"/>
      <protection hidden="1"/>
    </xf>
    <xf numFmtId="0" fontId="64" fillId="2" borderId="0" xfId="0" applyFont="1" applyFill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hidden="1"/>
    </xf>
    <xf numFmtId="0" fontId="65" fillId="3" borderId="4" xfId="0" applyFont="1" applyFill="1" applyBorder="1" applyAlignment="1" applyProtection="1">
      <alignment horizontal="left"/>
      <protection locked="0"/>
    </xf>
    <xf numFmtId="0" fontId="65" fillId="3" borderId="10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1" fontId="46" fillId="3" borderId="3" xfId="0" applyNumberFormat="1" applyFont="1" applyFill="1" applyBorder="1" applyAlignment="1" applyProtection="1">
      <alignment horizontal="center" vertical="center"/>
      <protection locked="0"/>
    </xf>
    <xf numFmtId="0" fontId="43" fillId="3" borderId="4" xfId="2" applyNumberFormat="1" applyFill="1" applyBorder="1" applyAlignment="1" applyProtection="1">
      <alignment horizontal="left"/>
      <protection locked="0"/>
    </xf>
    <xf numFmtId="3" fontId="56" fillId="3" borderId="20" xfId="1" applyNumberFormat="1" applyFont="1" applyFill="1" applyBorder="1" applyAlignment="1" applyProtection="1">
      <alignment horizontal="center" vertical="center"/>
      <protection locked="0"/>
    </xf>
    <xf numFmtId="0" fontId="56" fillId="3" borderId="20" xfId="1" applyFont="1" applyFill="1" applyBorder="1" applyAlignment="1" applyProtection="1">
      <alignment horizontal="center" vertical="center" wrapText="1"/>
      <protection locked="0"/>
    </xf>
    <xf numFmtId="0" fontId="56" fillId="3" borderId="4" xfId="4" applyNumberFormat="1" applyFont="1" applyFill="1" applyBorder="1" applyAlignment="1" applyProtection="1">
      <alignment horizontal="center" vertical="center" wrapText="1"/>
      <protection locked="0"/>
    </xf>
    <xf numFmtId="165" fontId="31" fillId="10" borderId="4" xfId="0" applyNumberFormat="1" applyFont="1" applyFill="1" applyBorder="1" applyAlignment="1" applyProtection="1">
      <alignment horizontal="center" wrapText="1"/>
      <protection locked="0"/>
    </xf>
    <xf numFmtId="165" fontId="31" fillId="10" borderId="32" xfId="0" applyNumberFormat="1" applyFont="1" applyFill="1" applyBorder="1" applyAlignment="1" applyProtection="1">
      <alignment horizontal="center" wrapText="1"/>
      <protection locked="0"/>
    </xf>
    <xf numFmtId="165" fontId="31" fillId="10" borderId="13" xfId="0" applyNumberFormat="1" applyFont="1" applyFill="1" applyBorder="1" applyAlignment="1" applyProtection="1">
      <alignment horizontal="center" wrapText="1"/>
      <protection locked="0"/>
    </xf>
    <xf numFmtId="165" fontId="31" fillId="10" borderId="33" xfId="0" applyNumberFormat="1" applyFont="1" applyFill="1" applyBorder="1" applyAlignment="1" applyProtection="1">
      <alignment horizontal="center" wrapText="1"/>
      <protection locked="0"/>
    </xf>
    <xf numFmtId="170" fontId="49" fillId="3" borderId="20" xfId="11" applyNumberFormat="1" applyFont="1" applyFill="1" applyBorder="1" applyAlignment="1" applyProtection="1">
      <alignment horizontal="center" vertical="center"/>
      <protection locked="0"/>
    </xf>
    <xf numFmtId="49" fontId="56" fillId="18" borderId="4" xfId="4" applyNumberFormat="1" applyFont="1" applyFill="1" applyBorder="1" applyAlignment="1" applyProtection="1">
      <alignment horizontal="center" vertical="center" wrapText="1"/>
    </xf>
    <xf numFmtId="49" fontId="56" fillId="18" borderId="0" xfId="4" applyNumberFormat="1" applyFont="1" applyFill="1" applyBorder="1" applyAlignment="1" applyProtection="1">
      <alignment horizontal="center" vertical="center" wrapText="1"/>
    </xf>
    <xf numFmtId="3" fontId="56" fillId="4" borderId="4" xfId="1" applyNumberFormat="1" applyFont="1" applyFill="1" applyBorder="1" applyAlignment="1" applyProtection="1">
      <alignment horizontal="center"/>
    </xf>
    <xf numFmtId="0" fontId="52" fillId="0" borderId="0" xfId="0" applyFont="1"/>
    <xf numFmtId="0" fontId="67" fillId="0" borderId="0" xfId="0" applyFont="1" applyAlignment="1" applyProtection="1">
      <alignment horizontal="center"/>
      <protection hidden="1"/>
    </xf>
    <xf numFmtId="0" fontId="51" fillId="2" borderId="0" xfId="0" applyFont="1" applyFill="1" applyAlignment="1" applyProtection="1">
      <alignment horizontal="right" vertical="center"/>
      <protection hidden="1"/>
    </xf>
    <xf numFmtId="0" fontId="68" fillId="0" borderId="0" xfId="0" applyFont="1" applyAlignment="1" applyProtection="1">
      <alignment horizontal="center"/>
      <protection hidden="1"/>
    </xf>
    <xf numFmtId="0" fontId="51" fillId="0" borderId="0" xfId="0" applyFont="1" applyAlignment="1" applyProtection="1">
      <alignment horizontal="right" vertical="center"/>
      <protection hidden="1"/>
    </xf>
    <xf numFmtId="0" fontId="69" fillId="0" borderId="0" xfId="0" applyFont="1"/>
    <xf numFmtId="49" fontId="70" fillId="2" borderId="0" xfId="5" applyNumberFormat="1" applyFont="1" applyFill="1" applyBorder="1" applyAlignment="1" applyProtection="1">
      <alignment horizontal="left" vertical="center"/>
      <protection hidden="1"/>
    </xf>
    <xf numFmtId="0" fontId="71" fillId="0" borderId="0" xfId="0" applyFont="1"/>
    <xf numFmtId="0" fontId="70" fillId="2" borderId="0" xfId="0" applyFont="1" applyFill="1" applyBorder="1" applyAlignment="1" applyProtection="1">
      <alignment vertical="center"/>
      <protection hidden="1"/>
    </xf>
    <xf numFmtId="173" fontId="72" fillId="2" borderId="0" xfId="5" applyNumberFormat="1" applyFont="1" applyFill="1" applyBorder="1" applyAlignment="1" applyProtection="1">
      <protection hidden="1"/>
    </xf>
    <xf numFmtId="0" fontId="70" fillId="11" borderId="4" xfId="0" applyFont="1" applyFill="1" applyBorder="1" applyAlignment="1" applyProtection="1">
      <alignment horizontal="center" vertical="center"/>
      <protection hidden="1"/>
    </xf>
    <xf numFmtId="0" fontId="72" fillId="0" borderId="10" xfId="5" applyNumberFormat="1" applyFont="1" applyFill="1" applyBorder="1" applyAlignment="1" applyProtection="1">
      <alignment horizontal="center"/>
      <protection hidden="1"/>
    </xf>
    <xf numFmtId="0" fontId="72" fillId="0" borderId="10" xfId="5" applyNumberFormat="1" applyFont="1" applyFill="1" applyBorder="1" applyAlignment="1" applyProtection="1">
      <alignment horizontal="left" wrapText="1"/>
      <protection hidden="1"/>
    </xf>
    <xf numFmtId="3" fontId="72" fillId="3" borderId="10" xfId="5" applyNumberFormat="1" applyFont="1" applyFill="1" applyBorder="1" applyAlignment="1" applyProtection="1">
      <alignment horizontal="center"/>
      <protection locked="0"/>
    </xf>
    <xf numFmtId="0" fontId="72" fillId="0" borderId="4" xfId="5" applyNumberFormat="1" applyFont="1" applyFill="1" applyBorder="1" applyAlignment="1" applyProtection="1">
      <alignment horizontal="center"/>
      <protection hidden="1"/>
    </xf>
    <xf numFmtId="0" fontId="72" fillId="0" borderId="4" xfId="5" applyNumberFormat="1" applyFont="1" applyFill="1" applyBorder="1" applyAlignment="1" applyProtection="1">
      <alignment horizontal="left"/>
      <protection hidden="1"/>
    </xf>
    <xf numFmtId="3" fontId="72" fillId="3" borderId="4" xfId="5" applyNumberFormat="1" applyFont="1" applyFill="1" applyBorder="1" applyAlignment="1" applyProtection="1">
      <alignment horizontal="center"/>
      <protection locked="0"/>
    </xf>
    <xf numFmtId="0" fontId="72" fillId="2" borderId="4" xfId="5" applyNumberFormat="1" applyFont="1" applyFill="1" applyBorder="1" applyAlignment="1" applyProtection="1">
      <alignment horizontal="center"/>
      <protection hidden="1"/>
    </xf>
    <xf numFmtId="0" fontId="72" fillId="2" borderId="4" xfId="5" applyNumberFormat="1" applyFont="1" applyFill="1" applyBorder="1" applyAlignment="1" applyProtection="1">
      <alignment horizontal="left" wrapText="1"/>
      <protection hidden="1"/>
    </xf>
    <xf numFmtId="174" fontId="73" fillId="12" borderId="4" xfId="8" applyNumberFormat="1" applyFont="1" applyFill="1" applyBorder="1" applyAlignment="1" applyProtection="1">
      <alignment horizontal="center"/>
    </xf>
    <xf numFmtId="0" fontId="48" fillId="0" borderId="0" xfId="0" applyFont="1"/>
    <xf numFmtId="0" fontId="74" fillId="0" borderId="0" xfId="0" applyFont="1"/>
    <xf numFmtId="0" fontId="8" fillId="0" borderId="0" xfId="0" applyFont="1"/>
    <xf numFmtId="0" fontId="51" fillId="0" borderId="0" xfId="0" applyFont="1"/>
    <xf numFmtId="3" fontId="8" fillId="0" borderId="0" xfId="0" applyNumberFormat="1" applyFont="1"/>
    <xf numFmtId="0" fontId="74" fillId="0" borderId="0" xfId="0" applyFont="1" applyAlignment="1">
      <alignment horizontal="left"/>
    </xf>
    <xf numFmtId="176" fontId="66" fillId="0" borderId="0" xfId="13" applyNumberFormat="1" applyFill="1" applyBorder="1" applyAlignment="1" applyProtection="1"/>
    <xf numFmtId="173" fontId="72" fillId="2" borderId="0" xfId="5" applyFont="1" applyFill="1" applyBorder="1" applyAlignment="1" applyProtection="1">
      <protection hidden="1"/>
    </xf>
    <xf numFmtId="175" fontId="70" fillId="2" borderId="0" xfId="13" applyFont="1" applyFill="1" applyBorder="1" applyAlignment="1" applyProtection="1">
      <alignment horizontal="center" vertical="center"/>
      <protection hidden="1"/>
    </xf>
    <xf numFmtId="175" fontId="62" fillId="2" borderId="0" xfId="13" applyFont="1" applyFill="1" applyBorder="1" applyAlignment="1" applyProtection="1">
      <alignment vertical="center"/>
      <protection hidden="1"/>
    </xf>
    <xf numFmtId="0" fontId="70" fillId="2" borderId="0" xfId="0" applyFont="1" applyFill="1" applyBorder="1" applyAlignment="1" applyProtection="1">
      <alignment horizontal="left"/>
      <protection hidden="1"/>
    </xf>
    <xf numFmtId="0" fontId="62" fillId="2" borderId="0" xfId="0" applyFont="1" applyFill="1" applyBorder="1" applyAlignment="1" applyProtection="1">
      <alignment horizontal="left"/>
      <protection hidden="1"/>
    </xf>
    <xf numFmtId="49" fontId="72" fillId="2" borderId="0" xfId="5" applyNumberFormat="1" applyFont="1" applyFill="1" applyBorder="1" applyAlignment="1" applyProtection="1">
      <alignment horizontal="center"/>
      <protection hidden="1"/>
    </xf>
    <xf numFmtId="0" fontId="70" fillId="2" borderId="0" xfId="0" applyFont="1" applyFill="1" applyBorder="1" applyAlignment="1" applyProtection="1">
      <alignment horizontal="right"/>
      <protection hidden="1"/>
    </xf>
    <xf numFmtId="0" fontId="70" fillId="2" borderId="0" xfId="0" applyFont="1" applyFill="1" applyAlignment="1" applyProtection="1">
      <alignment horizontal="right"/>
      <protection hidden="1"/>
    </xf>
    <xf numFmtId="0" fontId="61" fillId="0" borderId="0" xfId="9" applyFont="1" applyAlignment="1" applyProtection="1">
      <alignment horizontal="center"/>
    </xf>
    <xf numFmtId="0" fontId="88" fillId="19" borderId="0" xfId="9" applyFont="1" applyFill="1" applyBorder="1" applyAlignment="1" applyProtection="1">
      <alignment horizontal="center"/>
    </xf>
    <xf numFmtId="0" fontId="76" fillId="19" borderId="0" xfId="0" applyFont="1" applyFill="1" applyAlignment="1" applyProtection="1">
      <alignment horizontal="right" vertical="center"/>
      <protection hidden="1"/>
    </xf>
    <xf numFmtId="1" fontId="76" fillId="20" borderId="34" xfId="0" applyNumberFormat="1" applyFont="1" applyFill="1" applyBorder="1" applyAlignment="1" applyProtection="1">
      <alignment horizontal="center" vertical="center"/>
      <protection locked="0"/>
    </xf>
    <xf numFmtId="0" fontId="89" fillId="19" borderId="0" xfId="9" applyFont="1" applyFill="1" applyBorder="1" applyAlignment="1" applyProtection="1">
      <alignment horizontal="center" wrapText="1"/>
    </xf>
    <xf numFmtId="0" fontId="76" fillId="0" borderId="0" xfId="0" applyFont="1" applyAlignment="1" applyProtection="1">
      <alignment horizontal="right" vertical="center"/>
      <protection hidden="1"/>
    </xf>
    <xf numFmtId="49" fontId="76" fillId="20" borderId="35" xfId="0" applyNumberFormat="1" applyFont="1" applyFill="1" applyBorder="1" applyAlignment="1" applyProtection="1">
      <alignment horizontal="center" vertical="center"/>
      <protection locked="0"/>
    </xf>
    <xf numFmtId="1" fontId="16" fillId="19" borderId="0" xfId="9" applyNumberFormat="1" applyFont="1" applyFill="1" applyAlignment="1" applyProtection="1">
      <alignment horizontal="center"/>
    </xf>
    <xf numFmtId="0" fontId="61" fillId="0" borderId="36" xfId="9" applyFont="1" applyBorder="1" applyAlignment="1" applyProtection="1">
      <alignment horizontal="center"/>
    </xf>
    <xf numFmtId="4" fontId="77" fillId="19" borderId="36" xfId="0" applyNumberFormat="1" applyFont="1" applyFill="1" applyBorder="1" applyAlignment="1" applyProtection="1">
      <alignment horizontal="center" vertical="center" wrapText="1"/>
    </xf>
    <xf numFmtId="0" fontId="90" fillId="21" borderId="32" xfId="9" applyFont="1" applyFill="1" applyBorder="1" applyAlignment="1" applyProtection="1">
      <alignment horizontal="center" vertical="center"/>
    </xf>
    <xf numFmtId="171" fontId="90" fillId="21" borderId="32" xfId="9" applyNumberFormat="1" applyFont="1" applyFill="1" applyBorder="1" applyAlignment="1" applyProtection="1">
      <alignment horizontal="center" vertical="center" wrapText="1"/>
    </xf>
    <xf numFmtId="0" fontId="90" fillId="21" borderId="32" xfId="9" applyFont="1" applyFill="1" applyBorder="1" applyAlignment="1" applyProtection="1">
      <alignment horizontal="center" vertical="center" wrapText="1"/>
    </xf>
    <xf numFmtId="0" fontId="78" fillId="0" borderId="37" xfId="9" applyFont="1" applyBorder="1" applyAlignment="1" applyProtection="1">
      <alignment horizontal="center" vertical="center"/>
    </xf>
    <xf numFmtId="0" fontId="61" fillId="0" borderId="32" xfId="9" applyFont="1" applyBorder="1" applyAlignment="1" applyProtection="1">
      <alignment horizontal="left" vertical="center"/>
    </xf>
    <xf numFmtId="3" fontId="78" fillId="20" borderId="32" xfId="13" applyNumberFormat="1" applyFont="1" applyFill="1" applyBorder="1" applyAlignment="1" applyProtection="1">
      <alignment horizontal="center"/>
      <protection locked="0"/>
    </xf>
    <xf numFmtId="175" fontId="79" fillId="20" borderId="32" xfId="13" applyFont="1" applyFill="1" applyBorder="1" applyAlignment="1" applyProtection="1">
      <alignment horizontal="center"/>
      <protection locked="0"/>
    </xf>
    <xf numFmtId="0" fontId="80" fillId="22" borderId="32" xfId="9" applyFont="1" applyFill="1" applyBorder="1" applyAlignment="1" applyProtection="1">
      <alignment horizontal="center" vertical="center" wrapText="1"/>
    </xf>
    <xf numFmtId="170" fontId="80" fillId="22" borderId="32" xfId="13" applyNumberFormat="1" applyFont="1" applyFill="1" applyBorder="1" applyAlignment="1" applyProtection="1">
      <alignment horizontal="center" vertical="center" wrapText="1"/>
    </xf>
    <xf numFmtId="172" fontId="80" fillId="22" borderId="32" xfId="13" applyNumberFormat="1" applyFont="1" applyFill="1" applyBorder="1" applyAlignment="1" applyProtection="1">
      <alignment horizontal="center" vertical="center"/>
    </xf>
    <xf numFmtId="0" fontId="60" fillId="0" borderId="0" xfId="9" applyFont="1" applyProtection="1"/>
    <xf numFmtId="3" fontId="78" fillId="20" borderId="32" xfId="9" applyNumberFormat="1" applyFont="1" applyFill="1" applyBorder="1" applyAlignment="1" applyProtection="1">
      <alignment horizontal="center" vertical="center"/>
      <protection locked="0"/>
    </xf>
    <xf numFmtId="172" fontId="78" fillId="20" borderId="32" xfId="13" applyNumberFormat="1" applyFont="1" applyFill="1" applyBorder="1" applyAlignment="1" applyProtection="1">
      <alignment horizontal="center"/>
      <protection locked="0"/>
    </xf>
    <xf numFmtId="0" fontId="81" fillId="0" borderId="0" xfId="9" applyFont="1" applyProtection="1"/>
    <xf numFmtId="0" fontId="61" fillId="0" borderId="32" xfId="9" applyFont="1" applyBorder="1" applyAlignment="1" applyProtection="1">
      <alignment horizontal="left" vertical="center" wrapText="1"/>
    </xf>
    <xf numFmtId="0" fontId="82" fillId="20" borderId="32" xfId="9" applyFont="1" applyFill="1" applyBorder="1" applyAlignment="1" applyProtection="1">
      <alignment horizontal="center" vertical="center"/>
      <protection locked="0"/>
    </xf>
    <xf numFmtId="4" fontId="82" fillId="20" borderId="32" xfId="9" applyNumberFormat="1" applyFont="1" applyFill="1" applyBorder="1" applyAlignment="1" applyProtection="1">
      <alignment horizontal="center" vertical="center"/>
      <protection locked="0"/>
    </xf>
    <xf numFmtId="0" fontId="61" fillId="19" borderId="0" xfId="9" applyFont="1" applyFill="1" applyAlignment="1" applyProtection="1">
      <alignment horizontal="center"/>
    </xf>
    <xf numFmtId="0" fontId="61" fillId="19" borderId="0" xfId="9" applyFont="1" applyFill="1" applyProtection="1"/>
    <xf numFmtId="0" fontId="78" fillId="19" borderId="0" xfId="9" applyFont="1" applyFill="1" applyAlignment="1" applyProtection="1">
      <alignment horizontal="center"/>
    </xf>
    <xf numFmtId="49" fontId="83" fillId="19" borderId="0" xfId="0" applyNumberFormat="1" applyFont="1" applyFill="1" applyBorder="1" applyAlignment="1" applyProtection="1">
      <alignment horizontal="right" vertical="center" wrapText="1"/>
    </xf>
    <xf numFmtId="0" fontId="83" fillId="19" borderId="0" xfId="9" applyFont="1" applyFill="1" applyBorder="1" applyAlignment="1" applyProtection="1">
      <alignment horizontal="right"/>
    </xf>
    <xf numFmtId="0" fontId="83" fillId="19" borderId="0" xfId="9" applyFont="1" applyFill="1" applyAlignment="1" applyProtection="1">
      <alignment horizontal="right"/>
    </xf>
    <xf numFmtId="0" fontId="91" fillId="19" borderId="0" xfId="9" applyFont="1" applyFill="1" applyBorder="1" applyAlignment="1" applyProtection="1">
      <alignment horizontal="center" vertical="center"/>
    </xf>
    <xf numFmtId="171" fontId="90" fillId="19" borderId="0" xfId="9" applyNumberFormat="1" applyFont="1" applyFill="1" applyBorder="1" applyAlignment="1" applyProtection="1">
      <alignment horizontal="center" vertical="center" wrapText="1"/>
    </xf>
    <xf numFmtId="0" fontId="90" fillId="19" borderId="0" xfId="9" applyFont="1" applyFill="1" applyBorder="1" applyAlignment="1" applyProtection="1">
      <alignment horizontal="center" vertical="center" wrapText="1"/>
    </xf>
    <xf numFmtId="0" fontId="78" fillId="19" borderId="0" xfId="9" applyFont="1" applyFill="1" applyBorder="1" applyAlignment="1" applyProtection="1">
      <alignment horizontal="center" vertical="center"/>
    </xf>
    <xf numFmtId="0" fontId="80" fillId="19" borderId="0" xfId="9" applyFont="1" applyFill="1" applyBorder="1" applyAlignment="1" applyProtection="1">
      <alignment horizontal="left" vertical="center"/>
    </xf>
    <xf numFmtId="170" fontId="80" fillId="19" borderId="0" xfId="13" applyNumberFormat="1" applyFont="1" applyFill="1" applyBorder="1" applyAlignment="1" applyProtection="1">
      <alignment horizontal="left" vertical="center" wrapText="1"/>
    </xf>
    <xf numFmtId="0" fontId="80" fillId="19" borderId="0" xfId="9" applyFont="1" applyFill="1" applyBorder="1" applyAlignment="1" applyProtection="1">
      <alignment horizontal="center" vertical="center"/>
    </xf>
    <xf numFmtId="3" fontId="80" fillId="19" borderId="0" xfId="13" applyNumberFormat="1" applyFont="1" applyFill="1" applyBorder="1" applyAlignment="1" applyProtection="1">
      <alignment horizontal="center" vertical="center" wrapText="1"/>
    </xf>
    <xf numFmtId="4" fontId="80" fillId="19" borderId="0" xfId="13" applyNumberFormat="1" applyFont="1" applyFill="1" applyBorder="1" applyAlignment="1" applyProtection="1">
      <alignment horizontal="center" vertical="center"/>
    </xf>
    <xf numFmtId="0" fontId="78" fillId="19" borderId="0" xfId="9" applyFont="1" applyFill="1" applyBorder="1" applyAlignment="1" applyProtection="1">
      <alignment horizontal="center"/>
    </xf>
    <xf numFmtId="0" fontId="80" fillId="19" borderId="0" xfId="9" applyFont="1" applyFill="1" applyBorder="1" applyAlignment="1" applyProtection="1"/>
    <xf numFmtId="0" fontId="61" fillId="0" borderId="0" xfId="9" applyFont="1" applyProtection="1"/>
    <xf numFmtId="0" fontId="78" fillId="0" borderId="0" xfId="9" applyFont="1" applyAlignment="1" applyProtection="1">
      <alignment horizontal="center"/>
    </xf>
    <xf numFmtId="0" fontId="84" fillId="20" borderId="32" xfId="9" applyFont="1" applyFill="1" applyBorder="1" applyAlignment="1" applyProtection="1">
      <alignment vertical="center" wrapText="1"/>
      <protection locked="0"/>
    </xf>
    <xf numFmtId="0" fontId="84" fillId="20" borderId="32" xfId="9" applyFont="1" applyFill="1" applyBorder="1" applyAlignment="1" applyProtection="1">
      <alignment vertical="center"/>
      <protection locked="0"/>
    </xf>
    <xf numFmtId="0" fontId="92" fillId="20" borderId="32" xfId="3" applyFont="1" applyFill="1" applyBorder="1" applyAlignment="1" applyProtection="1">
      <alignment vertical="center"/>
      <protection locked="0"/>
    </xf>
    <xf numFmtId="167" fontId="31" fillId="3" borderId="28" xfId="1" applyNumberFormat="1" applyFont="1" applyFill="1" applyBorder="1" applyAlignment="1" applyProtection="1">
      <alignment horizontal="left"/>
      <protection locked="0"/>
    </xf>
    <xf numFmtId="167" fontId="31" fillId="3" borderId="20" xfId="1" applyNumberFormat="1" applyFont="1" applyFill="1" applyBorder="1" applyAlignment="1" applyProtection="1">
      <alignment horizontal="left"/>
      <protection locked="0"/>
    </xf>
    <xf numFmtId="167" fontId="31" fillId="3" borderId="20" xfId="1" applyNumberFormat="1" applyFont="1" applyFill="1" applyBorder="1" applyAlignment="1" applyProtection="1">
      <alignment horizontal="left" wrapText="1"/>
      <protection locked="0"/>
    </xf>
    <xf numFmtId="3" fontId="93" fillId="23" borderId="40" xfId="0" applyNumberFormat="1" applyFont="1" applyFill="1" applyBorder="1" applyAlignment="1" applyProtection="1">
      <alignment horizontal="center"/>
      <protection locked="0"/>
    </xf>
    <xf numFmtId="3" fontId="93" fillId="23" borderId="41" xfId="0" applyNumberFormat="1" applyFont="1" applyFill="1" applyBorder="1" applyAlignment="1" applyProtection="1">
      <alignment horizontal="center"/>
      <protection locked="0"/>
    </xf>
    <xf numFmtId="3" fontId="6" fillId="24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25" borderId="4" xfId="1" applyFont="1" applyFill="1" applyBorder="1" applyAlignment="1" applyProtection="1">
      <alignment horizontal="center"/>
      <protection locked="0"/>
    </xf>
    <xf numFmtId="0" fontId="93" fillId="23" borderId="42" xfId="0" applyFont="1" applyFill="1" applyBorder="1" applyAlignment="1" applyProtection="1">
      <alignment horizontal="center"/>
      <protection locked="0"/>
    </xf>
    <xf numFmtId="0" fontId="93" fillId="23" borderId="43" xfId="0" applyFont="1" applyFill="1" applyBorder="1" applyAlignment="1" applyProtection="1">
      <alignment horizontal="center"/>
      <protection locked="0"/>
    </xf>
    <xf numFmtId="3" fontId="56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7" applyFont="1" applyBorder="1" applyAlignment="1" applyProtection="1">
      <alignment horizontal="left" vertical="center" wrapText="1"/>
      <protection hidden="1"/>
    </xf>
    <xf numFmtId="0" fontId="86" fillId="0" borderId="0" xfId="7"/>
    <xf numFmtId="0" fontId="21" fillId="2" borderId="0" xfId="7" applyFont="1" applyFill="1" applyAlignment="1" applyProtection="1">
      <alignment horizontal="right" vertical="center"/>
      <protection hidden="1"/>
    </xf>
    <xf numFmtId="1" fontId="21" fillId="3" borderId="3" xfId="7" applyNumberFormat="1" applyFont="1" applyFill="1" applyBorder="1" applyAlignment="1" applyProtection="1">
      <alignment horizontal="center" vertical="center"/>
      <protection locked="0"/>
    </xf>
    <xf numFmtId="0" fontId="21" fillId="0" borderId="0" xfId="7" applyFont="1" applyAlignment="1" applyProtection="1">
      <alignment horizontal="right" vertical="center"/>
      <protection hidden="1"/>
    </xf>
    <xf numFmtId="49" fontId="21" fillId="3" borderId="2" xfId="7" applyNumberFormat="1" applyFont="1" applyFill="1" applyBorder="1" applyAlignment="1" applyProtection="1">
      <alignment horizontal="center" vertical="center"/>
      <protection locked="0"/>
    </xf>
    <xf numFmtId="0" fontId="46" fillId="0" borderId="0" xfId="7" applyFont="1" applyFill="1" applyBorder="1" applyAlignment="1" applyProtection="1">
      <alignment vertical="center" wrapText="1"/>
      <protection hidden="1"/>
    </xf>
    <xf numFmtId="0" fontId="23" fillId="6" borderId="4" xfId="7" applyFont="1" applyFill="1" applyBorder="1" applyAlignment="1" applyProtection="1">
      <alignment horizontal="center" vertical="center" wrapText="1"/>
      <protection hidden="1"/>
    </xf>
    <xf numFmtId="0" fontId="23" fillId="0" borderId="0" xfId="7" applyFont="1" applyFill="1" applyBorder="1" applyAlignment="1" applyProtection="1">
      <alignment horizontal="center"/>
      <protection hidden="1"/>
    </xf>
    <xf numFmtId="3" fontId="23" fillId="0" borderId="0" xfId="7" applyNumberFormat="1" applyFont="1" applyFill="1" applyBorder="1" applyAlignment="1" applyProtection="1">
      <alignment horizontal="center"/>
      <protection hidden="1"/>
    </xf>
    <xf numFmtId="0" fontId="47" fillId="4" borderId="10" xfId="7" applyFont="1" applyFill="1" applyBorder="1" applyAlignment="1" applyProtection="1">
      <alignment horizontal="center" wrapText="1"/>
      <protection hidden="1"/>
    </xf>
    <xf numFmtId="0" fontId="47" fillId="4" borderId="4" xfId="7" applyFont="1" applyFill="1" applyBorder="1" applyAlignment="1" applyProtection="1">
      <alignment horizontal="left" wrapText="1"/>
      <protection hidden="1"/>
    </xf>
    <xf numFmtId="165" fontId="47" fillId="3" borderId="4" xfId="7" applyNumberFormat="1" applyFont="1" applyFill="1" applyBorder="1" applyAlignment="1" applyProtection="1">
      <alignment horizontal="center" vertical="center"/>
      <protection locked="0"/>
    </xf>
    <xf numFmtId="3" fontId="47" fillId="3" borderId="4" xfId="7" applyNumberFormat="1" applyFont="1" applyFill="1" applyBorder="1" applyAlignment="1" applyProtection="1">
      <alignment horizontal="center" vertical="center"/>
      <protection locked="0"/>
    </xf>
    <xf numFmtId="168" fontId="47" fillId="3" borderId="4" xfId="7" applyNumberFormat="1" applyFont="1" applyFill="1" applyBorder="1" applyAlignment="1" applyProtection="1">
      <alignment horizontal="center" vertical="center"/>
      <protection locked="0"/>
    </xf>
    <xf numFmtId="49" fontId="47" fillId="3" borderId="10" xfId="7" applyNumberFormat="1" applyFont="1" applyFill="1" applyBorder="1" applyAlignment="1" applyProtection="1">
      <alignment horizontal="center" vertical="center"/>
      <protection locked="0"/>
    </xf>
    <xf numFmtId="49" fontId="47" fillId="3" borderId="4" xfId="7" applyNumberFormat="1" applyFont="1" applyFill="1" applyBorder="1" applyAlignment="1" applyProtection="1">
      <alignment horizontal="center" vertical="center"/>
      <protection locked="0"/>
    </xf>
    <xf numFmtId="0" fontId="47" fillId="4" borderId="4" xfId="7" applyFont="1" applyFill="1" applyBorder="1" applyAlignment="1" applyProtection="1">
      <alignment horizontal="center" wrapText="1"/>
      <protection hidden="1"/>
    </xf>
    <xf numFmtId="0" fontId="47" fillId="4" borderId="28" xfId="7" applyFont="1" applyFill="1" applyBorder="1" applyAlignment="1" applyProtection="1">
      <alignment horizontal="left" wrapText="1"/>
      <protection hidden="1"/>
    </xf>
    <xf numFmtId="0" fontId="47" fillId="4" borderId="20" xfId="7" applyFont="1" applyFill="1" applyBorder="1" applyAlignment="1" applyProtection="1">
      <alignment horizontal="left" wrapText="1"/>
      <protection hidden="1"/>
    </xf>
    <xf numFmtId="0" fontId="47" fillId="4" borderId="21" xfId="7" applyFont="1" applyFill="1" applyBorder="1" applyAlignment="1" applyProtection="1">
      <alignment horizontal="left" wrapText="1"/>
      <protection hidden="1"/>
    </xf>
    <xf numFmtId="0" fontId="47" fillId="4" borderId="24" xfId="7" applyFont="1" applyFill="1" applyBorder="1" applyAlignment="1" applyProtection="1">
      <alignment horizontal="left" wrapText="1"/>
      <protection hidden="1"/>
    </xf>
    <xf numFmtId="0" fontId="47" fillId="4" borderId="10" xfId="7" applyFont="1" applyFill="1" applyBorder="1" applyAlignment="1" applyProtection="1">
      <alignment horizontal="left" wrapText="1"/>
      <protection hidden="1"/>
    </xf>
    <xf numFmtId="0" fontId="47" fillId="4" borderId="29" xfId="7" applyFont="1" applyFill="1" applyBorder="1" applyAlignment="1" applyProtection="1">
      <alignment horizontal="center" wrapText="1"/>
      <protection hidden="1"/>
    </xf>
    <xf numFmtId="0" fontId="47" fillId="4" borderId="30" xfId="7" applyFont="1" applyFill="1" applyBorder="1" applyAlignment="1" applyProtection="1">
      <alignment horizontal="left" wrapText="1"/>
      <protection hidden="1"/>
    </xf>
    <xf numFmtId="0" fontId="47" fillId="4" borderId="25" xfId="7" applyFont="1" applyFill="1" applyBorder="1" applyAlignment="1" applyProtection="1">
      <alignment horizontal="left" wrapText="1"/>
      <protection hidden="1"/>
    </xf>
    <xf numFmtId="0" fontId="47" fillId="4" borderId="23" xfId="7" applyFont="1" applyFill="1" applyBorder="1" applyAlignment="1" applyProtection="1">
      <alignment horizontal="left" wrapText="1"/>
      <protection hidden="1"/>
    </xf>
    <xf numFmtId="0" fontId="48" fillId="0" borderId="0" xfId="7" applyFont="1" applyFill="1" applyBorder="1" applyAlignment="1" applyProtection="1">
      <alignment horizontal="center" vertical="center"/>
      <protection hidden="1"/>
    </xf>
    <xf numFmtId="3" fontId="48" fillId="0" borderId="0" xfId="7" applyNumberFormat="1" applyFont="1" applyFill="1" applyBorder="1" applyAlignment="1" applyProtection="1">
      <alignment horizontal="center" vertical="center"/>
      <protection hidden="1"/>
    </xf>
    <xf numFmtId="3" fontId="23" fillId="0" borderId="0" xfId="7" applyNumberFormat="1" applyFont="1" applyFill="1" applyBorder="1" applyAlignment="1" applyProtection="1">
      <alignment horizontal="center" vertical="center"/>
      <protection hidden="1"/>
    </xf>
    <xf numFmtId="3" fontId="23" fillId="6" borderId="4" xfId="7" applyNumberFormat="1" applyFont="1" applyFill="1" applyBorder="1" applyAlignment="1" applyProtection="1">
      <alignment horizontal="center"/>
      <protection hidden="1"/>
    </xf>
    <xf numFmtId="0" fontId="49" fillId="0" borderId="0" xfId="7" applyFont="1" applyFill="1" applyBorder="1" applyAlignment="1"/>
    <xf numFmtId="0" fontId="86" fillId="0" borderId="0" xfId="7" applyFill="1" applyBorder="1"/>
    <xf numFmtId="0" fontId="3" fillId="0" borderId="0" xfId="7" applyFont="1" applyProtection="1">
      <protection hidden="1"/>
    </xf>
    <xf numFmtId="0" fontId="3" fillId="0" borderId="0" xfId="7" applyFont="1" applyFill="1" applyProtection="1">
      <protection hidden="1"/>
    </xf>
    <xf numFmtId="0" fontId="3" fillId="0" borderId="0" xfId="7" applyFont="1" applyFill="1" applyBorder="1" applyAlignment="1" applyProtection="1">
      <alignment horizontal="center"/>
      <protection hidden="1"/>
    </xf>
    <xf numFmtId="0" fontId="3" fillId="0" borderId="0" xfId="7" applyFont="1" applyBorder="1" applyProtection="1">
      <protection hidden="1"/>
    </xf>
    <xf numFmtId="0" fontId="3" fillId="2" borderId="0" xfId="7" applyFont="1" applyFill="1" applyProtection="1">
      <protection hidden="1"/>
    </xf>
    <xf numFmtId="0" fontId="86" fillId="0" borderId="0" xfId="7" applyBorder="1"/>
    <xf numFmtId="0" fontId="50" fillId="4" borderId="28" xfId="7" applyFont="1" applyFill="1" applyBorder="1" applyAlignment="1" applyProtection="1">
      <alignment horizontal="left" wrapText="1"/>
      <protection hidden="1"/>
    </xf>
    <xf numFmtId="0" fontId="50" fillId="4" borderId="20" xfId="7" applyFont="1" applyFill="1" applyBorder="1" applyAlignment="1" applyProtection="1">
      <alignment horizontal="left" wrapText="1"/>
      <protection hidden="1"/>
    </xf>
    <xf numFmtId="0" fontId="51" fillId="2" borderId="0" xfId="7" applyFont="1" applyFill="1" applyAlignment="1" applyProtection="1">
      <alignment horizontal="center"/>
      <protection hidden="1"/>
    </xf>
    <xf numFmtId="0" fontId="23" fillId="2" borderId="0" xfId="7" applyFont="1" applyFill="1" applyAlignment="1" applyProtection="1">
      <protection hidden="1"/>
    </xf>
    <xf numFmtId="0" fontId="3" fillId="2" borderId="0" xfId="7" applyFont="1" applyFill="1" applyBorder="1" applyAlignment="1" applyProtection="1">
      <alignment horizontal="center"/>
      <protection hidden="1"/>
    </xf>
    <xf numFmtId="0" fontId="23" fillId="2" borderId="0" xfId="7" applyFont="1" applyFill="1" applyBorder="1" applyAlignment="1" applyProtection="1">
      <alignment horizontal="right" vertical="center"/>
      <protection hidden="1"/>
    </xf>
    <xf numFmtId="0" fontId="5" fillId="0" borderId="0" xfId="7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Border="1" applyAlignment="1" applyProtection="1">
      <alignment vertical="center" wrapText="1"/>
      <protection locked="0"/>
    </xf>
    <xf numFmtId="0" fontId="12" fillId="0" borderId="0" xfId="7" applyFont="1" applyFill="1" applyBorder="1" applyAlignment="1" applyProtection="1">
      <alignment horizontal="center" vertical="center" wrapText="1"/>
      <protection locked="0"/>
    </xf>
    <xf numFmtId="0" fontId="12" fillId="0" borderId="0" xfId="7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5" borderId="8" xfId="0" applyFont="1" applyFill="1" applyBorder="1" applyAlignment="1" applyProtection="1">
      <alignment horizontal="center" vertical="center" wrapText="1"/>
      <protection hidden="1"/>
    </xf>
    <xf numFmtId="0" fontId="14" fillId="13" borderId="39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49" fontId="12" fillId="3" borderId="4" xfId="0" applyNumberFormat="1" applyFont="1" applyFill="1" applyBorder="1" applyAlignment="1" applyProtection="1">
      <alignment horizontal="left" vertical="center"/>
      <protection locked="0"/>
    </xf>
    <xf numFmtId="3" fontId="12" fillId="3" borderId="4" xfId="0" applyNumberFormat="1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right" vertical="center"/>
      <protection hidden="1"/>
    </xf>
    <xf numFmtId="0" fontId="16" fillId="3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3" fillId="5" borderId="9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49" fontId="21" fillId="2" borderId="0" xfId="4" applyNumberFormat="1" applyFont="1" applyFill="1" applyBorder="1" applyAlignment="1" applyProtection="1">
      <alignment horizontal="center"/>
      <protection hidden="1"/>
    </xf>
    <xf numFmtId="0" fontId="21" fillId="3" borderId="4" xfId="6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4" fillId="0" borderId="0" xfId="0" applyFont="1" applyBorder="1"/>
    <xf numFmtId="0" fontId="25" fillId="0" borderId="0" xfId="0" applyFont="1" applyBorder="1"/>
    <xf numFmtId="3" fontId="33" fillId="8" borderId="4" xfId="0" applyNumberFormat="1" applyFont="1" applyFill="1" applyBorder="1" applyAlignment="1" applyProtection="1">
      <alignment horizontal="center"/>
      <protection hidden="1"/>
    </xf>
    <xf numFmtId="49" fontId="23" fillId="2" borderId="38" xfId="4" applyNumberFormat="1" applyFont="1" applyFill="1" applyBorder="1" applyAlignment="1" applyProtection="1">
      <alignment horizontal="right"/>
      <protection hidden="1"/>
    </xf>
    <xf numFmtId="0" fontId="23" fillId="2" borderId="38" xfId="0" applyFont="1" applyFill="1" applyBorder="1" applyAlignment="1" applyProtection="1">
      <alignment horizontal="right"/>
      <protection hidden="1"/>
    </xf>
    <xf numFmtId="4" fontId="33" fillId="2" borderId="0" xfId="4" applyNumberFormat="1" applyFont="1" applyFill="1" applyBorder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49" fontId="33" fillId="2" borderId="0" xfId="0" applyNumberFormat="1" applyFont="1" applyFill="1" applyBorder="1" applyAlignment="1" applyProtection="1">
      <alignment horizontal="right"/>
      <protection hidden="1"/>
    </xf>
    <xf numFmtId="3" fontId="36" fillId="9" borderId="4" xfId="0" applyNumberFormat="1" applyFont="1" applyFill="1" applyBorder="1" applyAlignment="1" applyProtection="1">
      <alignment horizontal="center"/>
      <protection hidden="1"/>
    </xf>
    <xf numFmtId="3" fontId="36" fillId="9" borderId="24" xfId="0" applyNumberFormat="1" applyFont="1" applyFill="1" applyBorder="1" applyAlignment="1" applyProtection="1">
      <alignment horizontal="center"/>
      <protection hidden="1"/>
    </xf>
    <xf numFmtId="3" fontId="36" fillId="9" borderId="29" xfId="0" applyNumberFormat="1" applyFont="1" applyFill="1" applyBorder="1" applyAlignment="1" applyProtection="1">
      <alignment horizontal="center"/>
      <protection hidden="1"/>
    </xf>
    <xf numFmtId="49" fontId="23" fillId="2" borderId="0" xfId="4" applyNumberFormat="1" applyFont="1" applyFill="1" applyBorder="1" applyAlignment="1" applyProtection="1">
      <alignment horizontal="center"/>
      <protection hidden="1"/>
    </xf>
    <xf numFmtId="0" fontId="43" fillId="3" borderId="4" xfId="2" applyNumberFormat="1" applyFill="1" applyBorder="1" applyAlignment="1" applyProtection="1">
      <alignment horizontal="center" vertical="center"/>
      <protection locked="0"/>
    </xf>
    <xf numFmtId="0" fontId="43" fillId="3" borderId="4" xfId="2" applyNumberFormat="1" applyFont="1" applyFill="1" applyBorder="1" applyAlignment="1" applyProtection="1">
      <alignment horizontal="center" vertical="center"/>
      <protection locked="0"/>
    </xf>
    <xf numFmtId="0" fontId="41" fillId="2" borderId="0" xfId="1" applyFont="1" applyFill="1" applyBorder="1" applyAlignment="1">
      <alignment horizontal="left" vertical="center"/>
    </xf>
    <xf numFmtId="166" fontId="23" fillId="2" borderId="0" xfId="1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left"/>
    </xf>
    <xf numFmtId="49" fontId="23" fillId="2" borderId="0" xfId="4" applyNumberFormat="1" applyFont="1" applyFill="1" applyBorder="1" applyAlignment="1" applyProtection="1">
      <alignment horizontal="right"/>
    </xf>
    <xf numFmtId="0" fontId="31" fillId="25" borderId="4" xfId="1" applyFont="1" applyFill="1" applyBorder="1" applyAlignment="1" applyProtection="1">
      <alignment horizontal="center"/>
      <protection locked="0"/>
    </xf>
    <xf numFmtId="0" fontId="41" fillId="2" borderId="0" xfId="1" applyFont="1" applyFill="1" applyBorder="1" applyAlignment="1">
      <alignment horizontal="center" vertical="center"/>
    </xf>
    <xf numFmtId="0" fontId="42" fillId="5" borderId="4" xfId="1" applyFont="1" applyFill="1" applyBorder="1" applyAlignment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4" xfId="7" applyFont="1" applyFill="1" applyBorder="1" applyAlignment="1" applyProtection="1">
      <alignment horizontal="center" vertical="center"/>
      <protection locked="0"/>
    </xf>
    <xf numFmtId="0" fontId="23" fillId="9" borderId="4" xfId="7" applyFont="1" applyFill="1" applyBorder="1" applyAlignment="1" applyProtection="1">
      <alignment horizontal="center"/>
      <protection hidden="1"/>
    </xf>
    <xf numFmtId="0" fontId="23" fillId="6" borderId="4" xfId="7" applyFont="1" applyFill="1" applyBorder="1" applyAlignment="1" applyProtection="1">
      <alignment horizontal="center"/>
      <protection hidden="1"/>
    </xf>
    <xf numFmtId="0" fontId="23" fillId="2" borderId="0" xfId="7" applyFont="1" applyFill="1" applyBorder="1" applyAlignment="1" applyProtection="1">
      <alignment horizontal="center"/>
      <protection hidden="1"/>
    </xf>
    <xf numFmtId="0" fontId="44" fillId="0" borderId="0" xfId="7" applyFont="1" applyBorder="1" applyAlignment="1" applyProtection="1">
      <alignment horizontal="center"/>
      <protection hidden="1"/>
    </xf>
    <xf numFmtId="0" fontId="45" fillId="0" borderId="0" xfId="7" applyFont="1" applyBorder="1" applyAlignment="1" applyProtection="1">
      <alignment horizontal="center"/>
      <protection hidden="1"/>
    </xf>
    <xf numFmtId="0" fontId="23" fillId="0" borderId="0" xfId="7" applyFont="1" applyBorder="1" applyAlignment="1" applyProtection="1">
      <alignment horizontal="left" vertical="center" wrapText="1"/>
      <protection hidden="1"/>
    </xf>
    <xf numFmtId="0" fontId="53" fillId="0" borderId="0" xfId="1" applyFont="1" applyFill="1" applyBorder="1" applyAlignment="1" applyProtection="1">
      <alignment horizontal="center" vertical="center"/>
    </xf>
    <xf numFmtId="0" fontId="54" fillId="2" borderId="0" xfId="1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center" vertical="center" wrapText="1"/>
    </xf>
    <xf numFmtId="1" fontId="56" fillId="2" borderId="30" xfId="4" applyNumberFormat="1" applyFont="1" applyFill="1" applyBorder="1" applyAlignment="1" applyProtection="1">
      <alignment horizontal="center"/>
    </xf>
    <xf numFmtId="0" fontId="57" fillId="11" borderId="4" xfId="1" applyFont="1" applyFill="1" applyBorder="1" applyAlignment="1" applyProtection="1">
      <alignment horizontal="center" vertical="center"/>
    </xf>
    <xf numFmtId="0" fontId="57" fillId="11" borderId="13" xfId="1" applyFont="1" applyFill="1" applyBorder="1" applyAlignment="1" applyProtection="1">
      <alignment horizontal="center" vertical="center"/>
    </xf>
    <xf numFmtId="0" fontId="58" fillId="16" borderId="13" xfId="1" applyFont="1" applyFill="1" applyBorder="1" applyAlignment="1" applyProtection="1">
      <alignment horizontal="center" vertical="center"/>
    </xf>
    <xf numFmtId="0" fontId="58" fillId="17" borderId="13" xfId="1" applyFont="1" applyFill="1" applyBorder="1" applyAlignment="1" applyProtection="1">
      <alignment horizontal="center" vertical="center"/>
    </xf>
    <xf numFmtId="0" fontId="58" fillId="14" borderId="13" xfId="1" applyFont="1" applyFill="1" applyBorder="1" applyAlignment="1" applyProtection="1">
      <alignment horizontal="center" vertical="center"/>
    </xf>
    <xf numFmtId="4" fontId="58" fillId="15" borderId="13" xfId="4" applyNumberFormat="1" applyFont="1" applyFill="1" applyBorder="1" applyAlignment="1" applyProtection="1">
      <alignment horizontal="center" vertical="center" wrapText="1"/>
    </xf>
    <xf numFmtId="0" fontId="56" fillId="0" borderId="24" xfId="1" applyFont="1" applyBorder="1" applyAlignment="1" applyProtection="1">
      <alignment horizontal="right"/>
    </xf>
    <xf numFmtId="4" fontId="56" fillId="2" borderId="0" xfId="1" applyNumberFormat="1" applyFont="1" applyFill="1" applyBorder="1" applyAlignment="1" applyProtection="1">
      <alignment horizontal="center" vertical="center" wrapText="1"/>
    </xf>
    <xf numFmtId="0" fontId="57" fillId="11" borderId="24" xfId="1" applyFont="1" applyFill="1" applyBorder="1" applyAlignment="1" applyProtection="1">
      <alignment horizontal="center" vertical="center"/>
    </xf>
    <xf numFmtId="1" fontId="57" fillId="11" borderId="4" xfId="4" applyNumberFormat="1" applyFont="1" applyFill="1" applyBorder="1" applyAlignment="1" applyProtection="1">
      <alignment horizontal="center"/>
    </xf>
    <xf numFmtId="0" fontId="56" fillId="3" borderId="24" xfId="1" applyFont="1" applyFill="1" applyBorder="1" applyAlignment="1" applyProtection="1">
      <alignment horizontal="left" vertical="center"/>
      <protection locked="0"/>
    </xf>
    <xf numFmtId="0" fontId="56" fillId="3" borderId="20" xfId="1" applyFont="1" applyFill="1" applyBorder="1" applyAlignment="1" applyProtection="1">
      <alignment horizontal="left" vertical="center"/>
      <protection locked="0"/>
    </xf>
    <xf numFmtId="0" fontId="56" fillId="3" borderId="4" xfId="1" applyFont="1" applyFill="1" applyBorder="1" applyAlignment="1" applyProtection="1">
      <alignment horizontal="left" vertical="center"/>
      <protection locked="0"/>
    </xf>
    <xf numFmtId="0" fontId="59" fillId="3" borderId="4" xfId="1" applyFont="1" applyFill="1" applyBorder="1" applyAlignment="1" applyProtection="1">
      <alignment horizontal="left" vertical="center"/>
    </xf>
    <xf numFmtId="0" fontId="56" fillId="0" borderId="4" xfId="1" applyFont="1" applyBorder="1" applyAlignment="1" applyProtection="1">
      <alignment horizontal="right" vertical="center" wrapText="1"/>
    </xf>
    <xf numFmtId="4" fontId="27" fillId="11" borderId="4" xfId="4" applyNumberFormat="1" applyFont="1" applyFill="1" applyBorder="1" applyAlignment="1" applyProtection="1">
      <alignment horizontal="center" vertical="center" wrapText="1"/>
    </xf>
    <xf numFmtId="0" fontId="56" fillId="0" borderId="4" xfId="1" applyFont="1" applyBorder="1" applyAlignment="1" applyProtection="1">
      <alignment horizontal="right" vertical="center"/>
    </xf>
    <xf numFmtId="49" fontId="70" fillId="2" borderId="0" xfId="5" applyNumberFormat="1" applyFont="1" applyFill="1" applyBorder="1" applyAlignment="1" applyProtection="1">
      <alignment horizontal="right"/>
      <protection hidden="1"/>
    </xf>
    <xf numFmtId="0" fontId="51" fillId="3" borderId="4" xfId="0" applyFont="1" applyFill="1" applyBorder="1" applyAlignment="1" applyProtection="1">
      <alignment horizontal="left" vertical="center"/>
      <protection locked="0"/>
    </xf>
    <xf numFmtId="0" fontId="85" fillId="3" borderId="4" xfId="2" applyNumberFormat="1" applyFont="1" applyFill="1" applyBorder="1" applyAlignment="1" applyProtection="1">
      <alignment horizontal="left" vertical="center"/>
      <protection locked="0"/>
    </xf>
    <xf numFmtId="49" fontId="65" fillId="2" borderId="0" xfId="4" applyNumberFormat="1" applyFont="1" applyFill="1" applyBorder="1" applyAlignment="1" applyProtection="1">
      <alignment horizontal="left"/>
      <protection hidden="1"/>
    </xf>
    <xf numFmtId="49" fontId="65" fillId="2" borderId="0" xfId="4" applyNumberFormat="1" applyFont="1" applyFill="1" applyBorder="1" applyAlignment="1" applyProtection="1">
      <alignment horizontal="right"/>
      <protection hidden="1"/>
    </xf>
    <xf numFmtId="0" fontId="65" fillId="2" borderId="38" xfId="0" applyFont="1" applyFill="1" applyBorder="1" applyAlignment="1" applyProtection="1">
      <alignment horizontal="right"/>
      <protection hidden="1"/>
    </xf>
  </cellXfs>
  <cellStyles count="14">
    <cellStyle name="Excel Built-in Normal" xfId="1" xr:uid="{00000000-0005-0000-0000-000000000000}"/>
    <cellStyle name="Hiperlink" xfId="2" builtinId="8"/>
    <cellStyle name="Hiperlink 2" xfId="3" xr:uid="{00000000-0005-0000-0000-000002000000}"/>
    <cellStyle name="Millares [0]_SS - Entrada de datos" xfId="4" xr:uid="{00000000-0005-0000-0000-000003000000}"/>
    <cellStyle name="Millares [0]_SS - Entrada de datos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Porcentagem 2" xfId="8" xr:uid="{00000000-0005-0000-0000-000008000000}"/>
    <cellStyle name="Texto Explicativo 2" xfId="9" xr:uid="{00000000-0005-0000-0000-000009000000}"/>
    <cellStyle name="Título 1 1" xfId="10" xr:uid="{00000000-0005-0000-0000-00000A000000}"/>
    <cellStyle name="Vírgula" xfId="11" builtinId="3"/>
    <cellStyle name="Vírgula 2" xfId="12" xr:uid="{00000000-0005-0000-0000-00000C000000}"/>
    <cellStyle name="Vírgula 3" xfId="13" xr:uid="{00000000-0005-0000-0000-00000D000000}"/>
  </cellStyles>
  <dxfs count="7">
    <dxf>
      <font>
        <color rgb="FF000000"/>
        <name val="Calibri"/>
        <scheme val="none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2</xdr:col>
      <xdr:colOff>514350</xdr:colOff>
      <xdr:row>3</xdr:row>
      <xdr:rowOff>219075</xdr:rowOff>
    </xdr:to>
    <xdr:pic>
      <xdr:nvPicPr>
        <xdr:cNvPr id="1687" name="Figuras 1">
          <a:extLst>
            <a:ext uri="{FF2B5EF4-FFF2-40B4-BE49-F238E27FC236}">
              <a16:creationId xmlns:a16="http://schemas.microsoft.com/office/drawing/2014/main" id="{913D7E21-2061-40F2-9AFA-6E69F0FF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1600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19050</xdr:colOff>
      <xdr:row>4</xdr:row>
      <xdr:rowOff>19050</xdr:rowOff>
    </xdr:to>
    <xdr:pic>
      <xdr:nvPicPr>
        <xdr:cNvPr id="10903" name="Figuras 1">
          <a:extLst>
            <a:ext uri="{FF2B5EF4-FFF2-40B4-BE49-F238E27FC236}">
              <a16:creationId xmlns:a16="http://schemas.microsoft.com/office/drawing/2014/main" id="{2B0974F0-B12F-4E2C-9C3A-ADC59F27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2476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2</xdr:col>
      <xdr:colOff>647700</xdr:colOff>
      <xdr:row>5</xdr:row>
      <xdr:rowOff>47625</xdr:rowOff>
    </xdr:to>
    <xdr:pic>
      <xdr:nvPicPr>
        <xdr:cNvPr id="12951" name="Figuras 1">
          <a:extLst>
            <a:ext uri="{FF2B5EF4-FFF2-40B4-BE49-F238E27FC236}">
              <a16:creationId xmlns:a16="http://schemas.microsoft.com/office/drawing/2014/main" id="{9ED4CDB1-8B26-4CF8-8442-0A3F25C7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4300"/>
          <a:ext cx="1628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152400</xdr:rowOff>
    </xdr:from>
    <xdr:to>
      <xdr:col>4</xdr:col>
      <xdr:colOff>304800</xdr:colOff>
      <xdr:row>3</xdr:row>
      <xdr:rowOff>276225</xdr:rowOff>
    </xdr:to>
    <xdr:pic>
      <xdr:nvPicPr>
        <xdr:cNvPr id="2711" name="Figuras 1">
          <a:extLst>
            <a:ext uri="{FF2B5EF4-FFF2-40B4-BE49-F238E27FC236}">
              <a16:creationId xmlns:a16="http://schemas.microsoft.com/office/drawing/2014/main" id="{79598298-D9B8-44C2-8342-FC927AC9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52400"/>
          <a:ext cx="18192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1</xdr:col>
      <xdr:colOff>619125</xdr:colOff>
      <xdr:row>3</xdr:row>
      <xdr:rowOff>171450</xdr:rowOff>
    </xdr:to>
    <xdr:pic>
      <xdr:nvPicPr>
        <xdr:cNvPr id="3738" name="Figuras 1">
          <a:extLst>
            <a:ext uri="{FF2B5EF4-FFF2-40B4-BE49-F238E27FC236}">
              <a16:creationId xmlns:a16="http://schemas.microsoft.com/office/drawing/2014/main" id="{73979FD0-C01B-4ED3-BAA9-8CC4989B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162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1</xdr:col>
      <xdr:colOff>914400</xdr:colOff>
      <xdr:row>3</xdr:row>
      <xdr:rowOff>190500</xdr:rowOff>
    </xdr:to>
    <xdr:pic>
      <xdr:nvPicPr>
        <xdr:cNvPr id="4759" name="Figuras 1">
          <a:extLst>
            <a:ext uri="{FF2B5EF4-FFF2-40B4-BE49-F238E27FC236}">
              <a16:creationId xmlns:a16="http://schemas.microsoft.com/office/drawing/2014/main" id="{DF9A9ECC-F6BD-4DFE-BC3F-2792049D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1238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104775</xdr:rowOff>
    </xdr:from>
    <xdr:to>
      <xdr:col>2</xdr:col>
      <xdr:colOff>323850</xdr:colOff>
      <xdr:row>4</xdr:row>
      <xdr:rowOff>19050</xdr:rowOff>
    </xdr:to>
    <xdr:pic>
      <xdr:nvPicPr>
        <xdr:cNvPr id="5783" name="Figuras 1">
          <a:extLst>
            <a:ext uri="{FF2B5EF4-FFF2-40B4-BE49-F238E27FC236}">
              <a16:creationId xmlns:a16="http://schemas.microsoft.com/office/drawing/2014/main" id="{AF18E893-6B55-4B51-BAB7-D782D6BD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314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276225</xdr:colOff>
      <xdr:row>4</xdr:row>
      <xdr:rowOff>9525</xdr:rowOff>
    </xdr:to>
    <xdr:pic>
      <xdr:nvPicPr>
        <xdr:cNvPr id="6807" name="Figuras 1">
          <a:extLst>
            <a:ext uri="{FF2B5EF4-FFF2-40B4-BE49-F238E27FC236}">
              <a16:creationId xmlns:a16="http://schemas.microsoft.com/office/drawing/2014/main" id="{47CFF57E-C07F-44CD-BB05-39F4D4DD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1238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1</xdr:col>
      <xdr:colOff>981075</xdr:colOff>
      <xdr:row>4</xdr:row>
      <xdr:rowOff>76200</xdr:rowOff>
    </xdr:to>
    <xdr:pic>
      <xdr:nvPicPr>
        <xdr:cNvPr id="7845" name="Figuras 1">
          <a:extLst>
            <a:ext uri="{FF2B5EF4-FFF2-40B4-BE49-F238E27FC236}">
              <a16:creationId xmlns:a16="http://schemas.microsoft.com/office/drawing/2014/main" id="{663E0119-AEA7-40F8-9119-4D6B471F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304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1</xdr:col>
      <xdr:colOff>723900</xdr:colOff>
      <xdr:row>4</xdr:row>
      <xdr:rowOff>28575</xdr:rowOff>
    </xdr:to>
    <xdr:pic>
      <xdr:nvPicPr>
        <xdr:cNvPr id="8856" name="Figuras 1">
          <a:extLst>
            <a:ext uri="{FF2B5EF4-FFF2-40B4-BE49-F238E27FC236}">
              <a16:creationId xmlns:a16="http://schemas.microsoft.com/office/drawing/2014/main" id="{C8AD4C7C-7251-4127-A499-14854616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114300</xdr:rowOff>
    </xdr:from>
    <xdr:to>
      <xdr:col>1</xdr:col>
      <xdr:colOff>790575</xdr:colOff>
      <xdr:row>4</xdr:row>
      <xdr:rowOff>66675</xdr:rowOff>
    </xdr:to>
    <xdr:pic>
      <xdr:nvPicPr>
        <xdr:cNvPr id="9892" name="Figuras 1">
          <a:extLst>
            <a:ext uri="{FF2B5EF4-FFF2-40B4-BE49-F238E27FC236}">
              <a16:creationId xmlns:a16="http://schemas.microsoft.com/office/drawing/2014/main" id="{7BAA7F20-9D21-4A27-BB98-D36B4EE9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1200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etorpessoal@upavc.ibdah.org.br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admfranciscooliveir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diretoria@upavc.ibdah.org.b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diretoria@upavc.ibdah.org.b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etorpessoal@upavc.ibda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34"/>
  <sheetViews>
    <sheetView zoomScale="70" zoomScaleNormal="70" workbookViewId="0">
      <selection activeCell="Q7" sqref="Q7"/>
    </sheetView>
  </sheetViews>
  <sheetFormatPr defaultRowHeight="12.75" x14ac:dyDescent="0.2"/>
  <cols>
    <col min="1" max="2" width="9.140625" style="1"/>
    <col min="3" max="3" width="28.85546875" style="1" customWidth="1"/>
    <col min="4" max="4" width="30.140625" style="1" customWidth="1"/>
    <col min="5" max="5" width="3.85546875" style="1" customWidth="1"/>
    <col min="6" max="8" width="9.140625" style="1"/>
    <col min="9" max="9" width="20.140625" style="1" customWidth="1"/>
    <col min="10" max="11" width="9.140625" style="1"/>
    <col min="12" max="12" width="15.28515625" style="1" customWidth="1"/>
    <col min="13" max="16384" width="9.140625" style="1"/>
  </cols>
  <sheetData>
    <row r="2" spans="1:12" s="3" customFormat="1" ht="24" customHeight="1" x14ac:dyDescent="0.25">
      <c r="A2" s="449" t="s">
        <v>0</v>
      </c>
      <c r="B2" s="449"/>
      <c r="C2" s="449"/>
      <c r="D2" s="449"/>
      <c r="E2" s="449"/>
      <c r="F2" s="449"/>
      <c r="G2" s="449"/>
      <c r="H2" s="449"/>
      <c r="I2" s="449"/>
      <c r="J2" s="2" t="s">
        <v>1</v>
      </c>
      <c r="K2" s="450">
        <v>2019</v>
      </c>
      <c r="L2" s="450"/>
    </row>
    <row r="3" spans="1:12" s="6" customFormat="1" ht="24" customHeight="1" x14ac:dyDescent="0.2">
      <c r="A3" s="451" t="s">
        <v>2</v>
      </c>
      <c r="B3" s="451"/>
      <c r="C3" s="451"/>
      <c r="D3" s="451"/>
      <c r="E3" s="451"/>
      <c r="F3" s="451"/>
      <c r="G3" s="451"/>
      <c r="H3" s="451"/>
      <c r="I3" s="451"/>
      <c r="J3" s="4" t="s">
        <v>3</v>
      </c>
      <c r="K3" s="452" t="s">
        <v>909</v>
      </c>
      <c r="L3" s="452"/>
    </row>
    <row r="4" spans="1:12" s="6" customFormat="1" ht="23.25" customHeight="1" x14ac:dyDescent="0.2">
      <c r="A4" s="7"/>
      <c r="B4" s="7"/>
      <c r="C4" s="7"/>
      <c r="D4" s="7"/>
      <c r="E4" s="7"/>
      <c r="F4" s="7"/>
      <c r="G4" s="7"/>
      <c r="H4" s="7"/>
      <c r="I4" s="7"/>
    </row>
    <row r="5" spans="1:12" s="6" customFormat="1" ht="23.25" customHeight="1" x14ac:dyDescent="0.2">
      <c r="A5" s="7"/>
      <c r="B5" s="7"/>
      <c r="C5" s="7"/>
      <c r="D5" s="7"/>
      <c r="E5" s="7"/>
      <c r="F5" s="7"/>
      <c r="G5" s="7"/>
      <c r="H5" s="7"/>
      <c r="I5" s="7"/>
    </row>
    <row r="6" spans="1:12" s="6" customFormat="1" ht="23.25" customHeight="1" x14ac:dyDescent="0.2">
      <c r="A6" s="453" t="s">
        <v>4</v>
      </c>
      <c r="B6" s="453"/>
      <c r="C6" s="453"/>
      <c r="D6" s="453"/>
      <c r="E6" s="453"/>
      <c r="F6" s="453"/>
      <c r="G6" s="453"/>
      <c r="H6" s="453"/>
      <c r="I6" s="453"/>
      <c r="J6" s="453"/>
      <c r="L6" s="8"/>
    </row>
    <row r="7" spans="1:12" s="6" customFormat="1" ht="33.75" customHeight="1" x14ac:dyDescent="0.2">
      <c r="A7" s="453"/>
      <c r="B7" s="453"/>
      <c r="C7" s="453"/>
      <c r="D7" s="453"/>
      <c r="E7" s="453"/>
      <c r="F7" s="453"/>
      <c r="G7" s="453"/>
      <c r="H7" s="453"/>
      <c r="I7" s="453"/>
      <c r="J7" s="453"/>
      <c r="K7" s="2"/>
      <c r="L7" s="8"/>
    </row>
    <row r="8" spans="1:12" s="6" customFormat="1" ht="23.25" customHeight="1" x14ac:dyDescent="0.2">
      <c r="A8" s="7"/>
      <c r="B8" s="446" t="s">
        <v>5</v>
      </c>
      <c r="C8" s="446"/>
      <c r="D8" s="447" t="s">
        <v>6</v>
      </c>
      <c r="E8" s="447"/>
      <c r="F8" s="447"/>
      <c r="G8" s="447"/>
      <c r="H8" s="447"/>
      <c r="I8" s="447"/>
      <c r="J8" s="447"/>
      <c r="K8" s="448" t="s">
        <v>7</v>
      </c>
      <c r="L8" s="448"/>
    </row>
    <row r="9" spans="1:12" s="9" customFormat="1" ht="24.75" customHeight="1" x14ac:dyDescent="0.2">
      <c r="K9" s="10"/>
      <c r="L9" s="10"/>
    </row>
    <row r="10" spans="1:12" s="9" customFormat="1" ht="28.5" customHeight="1" x14ac:dyDescent="0.2">
      <c r="A10" s="11"/>
      <c r="B10" s="11"/>
      <c r="C10" s="12" t="s">
        <v>8</v>
      </c>
      <c r="D10" s="455" t="s">
        <v>9</v>
      </c>
      <c r="E10" s="455"/>
      <c r="F10" s="455"/>
      <c r="G10" s="455"/>
      <c r="H10" s="455"/>
      <c r="I10" s="455"/>
      <c r="J10" s="455"/>
      <c r="K10" s="455"/>
      <c r="L10" s="455"/>
    </row>
    <row r="11" spans="1:12" s="9" customFormat="1" ht="28.5" customHeight="1" x14ac:dyDescent="0.2">
      <c r="A11" s="11"/>
      <c r="B11" s="11"/>
      <c r="C11" s="12" t="s">
        <v>10</v>
      </c>
      <c r="D11" s="456" t="s">
        <v>11</v>
      </c>
      <c r="E11" s="456"/>
      <c r="F11" s="456"/>
      <c r="G11" s="456"/>
      <c r="H11" s="456"/>
      <c r="I11" s="456"/>
      <c r="J11" s="456"/>
      <c r="K11" s="456"/>
      <c r="L11" s="456"/>
    </row>
    <row r="12" spans="1:12" s="9" customFormat="1" ht="28.5" customHeight="1" x14ac:dyDescent="0.2">
      <c r="A12" s="11"/>
      <c r="B12" s="11"/>
      <c r="C12" s="12" t="s">
        <v>12</v>
      </c>
      <c r="D12" s="457">
        <v>9060537</v>
      </c>
      <c r="E12" s="457"/>
      <c r="F12" s="457"/>
      <c r="G12" s="457"/>
      <c r="H12" s="457"/>
      <c r="I12" s="457"/>
      <c r="J12" s="457"/>
      <c r="K12" s="457"/>
      <c r="L12" s="457"/>
    </row>
    <row r="13" spans="1:12" s="9" customFormat="1" ht="28.5" customHeight="1" x14ac:dyDescent="0.2">
      <c r="A13" s="458" t="s">
        <v>13</v>
      </c>
      <c r="B13" s="458"/>
      <c r="C13" s="458"/>
      <c r="D13" s="455" t="s">
        <v>14</v>
      </c>
      <c r="E13" s="455"/>
      <c r="F13" s="455"/>
      <c r="G13" s="455"/>
      <c r="H13" s="455"/>
      <c r="I13" s="455"/>
      <c r="J13" s="455"/>
      <c r="K13" s="455"/>
      <c r="L13" s="455"/>
    </row>
    <row r="14" spans="1:12" s="9" customFormat="1" ht="19.5" x14ac:dyDescent="0.2">
      <c r="A14" s="11"/>
      <c r="B14" s="11"/>
      <c r="C14" s="12"/>
      <c r="D14" s="13"/>
      <c r="E14" s="13"/>
      <c r="F14" s="13"/>
      <c r="G14" s="13"/>
      <c r="H14" s="13"/>
      <c r="I14" s="13"/>
    </row>
    <row r="15" spans="1:12" s="9" customFormat="1" ht="28.5" customHeight="1" x14ac:dyDescent="0.2">
      <c r="A15" s="14"/>
      <c r="B15" s="14"/>
      <c r="C15" s="15" t="s">
        <v>15</v>
      </c>
      <c r="D15" s="459" t="s">
        <v>16</v>
      </c>
      <c r="E15" s="459"/>
      <c r="F15" s="459"/>
      <c r="G15" s="459"/>
      <c r="H15" s="459"/>
      <c r="I15" s="459"/>
      <c r="J15" s="459"/>
      <c r="K15" s="459"/>
      <c r="L15" s="459"/>
    </row>
    <row r="16" spans="1:12" s="9" customFormat="1" ht="28.5" customHeight="1" x14ac:dyDescent="0.2">
      <c r="A16" s="14"/>
      <c r="B16" s="14"/>
      <c r="C16" s="15" t="s">
        <v>17</v>
      </c>
      <c r="D16" s="454" t="s">
        <v>18</v>
      </c>
      <c r="E16" s="454"/>
      <c r="F16" s="454"/>
      <c r="G16" s="454"/>
      <c r="H16" s="454"/>
      <c r="I16" s="454"/>
      <c r="J16" s="454"/>
      <c r="K16" s="454"/>
      <c r="L16" s="454"/>
    </row>
    <row r="17" spans="1:39" s="9" customFormat="1" ht="19.5" x14ac:dyDescent="0.2">
      <c r="A17" s="14"/>
      <c r="B17" s="14"/>
      <c r="C17" s="14"/>
      <c r="D17" s="13"/>
      <c r="E17" s="13"/>
      <c r="F17" s="13"/>
      <c r="G17" s="13"/>
      <c r="H17" s="13"/>
      <c r="I17" s="13"/>
    </row>
    <row r="18" spans="1:39" s="9" customFormat="1" ht="28.5" customHeight="1" x14ac:dyDescent="0.2">
      <c r="A18" s="460" t="s">
        <v>19</v>
      </c>
      <c r="B18" s="460"/>
      <c r="C18" s="460"/>
      <c r="D18" s="454" t="s">
        <v>901</v>
      </c>
      <c r="E18" s="454"/>
      <c r="F18" s="454"/>
      <c r="G18" s="454"/>
      <c r="H18" s="454"/>
      <c r="I18" s="454"/>
      <c r="J18" s="454"/>
      <c r="K18" s="454"/>
      <c r="L18" s="454"/>
    </row>
    <row r="19" spans="1:39" s="9" customFormat="1" ht="28.5" customHeight="1" x14ac:dyDescent="0.2">
      <c r="A19" s="14"/>
      <c r="B19" s="14"/>
      <c r="C19" s="16" t="s">
        <v>20</v>
      </c>
      <c r="D19" s="454" t="s">
        <v>803</v>
      </c>
      <c r="E19" s="454"/>
      <c r="F19" s="454"/>
      <c r="G19" s="454"/>
      <c r="H19" s="454"/>
      <c r="I19" s="454"/>
      <c r="J19" s="454"/>
      <c r="K19" s="454"/>
      <c r="L19" s="454"/>
    </row>
    <row r="20" spans="1:39" ht="28.5" customHeight="1" x14ac:dyDescent="0.2">
      <c r="A20" s="14"/>
      <c r="B20" s="14"/>
      <c r="C20" s="16" t="s">
        <v>21</v>
      </c>
      <c r="D20" s="454" t="s">
        <v>902</v>
      </c>
      <c r="E20" s="454"/>
      <c r="F20" s="454"/>
      <c r="G20" s="454"/>
      <c r="H20" s="454"/>
      <c r="I20" s="454"/>
      <c r="J20" s="454"/>
      <c r="K20" s="454"/>
      <c r="L20" s="454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28.5" customHeight="1" x14ac:dyDescent="0.2">
      <c r="A21" s="14"/>
      <c r="B21" s="14"/>
      <c r="C21" s="16" t="s">
        <v>22</v>
      </c>
      <c r="D21" s="454" t="s">
        <v>903</v>
      </c>
      <c r="E21" s="454"/>
      <c r="F21" s="454"/>
      <c r="G21" s="454"/>
      <c r="H21" s="454"/>
      <c r="I21" s="454"/>
      <c r="J21" s="454"/>
      <c r="K21" s="454"/>
      <c r="L21" s="454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4" spans="1:39" ht="28.5" customHeight="1" x14ac:dyDescent="0.2"/>
    <row r="25" spans="1:39" ht="28.5" customHeight="1" x14ac:dyDescent="0.2"/>
    <row r="26" spans="1:39" ht="28.5" customHeight="1" x14ac:dyDescent="0.2"/>
    <row r="27" spans="1:39" ht="28.5" customHeight="1" x14ac:dyDescent="0.2"/>
    <row r="28" spans="1:39" ht="28.5" customHeight="1" x14ac:dyDescent="0.2"/>
    <row r="29" spans="1:39" ht="28.5" customHeight="1" x14ac:dyDescent="0.2"/>
    <row r="30" spans="1:39" ht="28.5" customHeight="1" x14ac:dyDescent="0.2"/>
    <row r="31" spans="1:39" ht="28.5" customHeight="1" x14ac:dyDescent="0.2"/>
    <row r="32" spans="1:39" ht="28.5" customHeight="1" x14ac:dyDescent="0.2"/>
    <row r="33" ht="28.5" customHeight="1" x14ac:dyDescent="0.2"/>
    <row r="34" ht="28.5" customHeight="1" x14ac:dyDescent="0.2"/>
  </sheetData>
  <sheetProtection password="CC4F" sheet="1" objects="1" scenarios="1"/>
  <mergeCells count="20">
    <mergeCell ref="D21:L21"/>
    <mergeCell ref="D10:L10"/>
    <mergeCell ref="D11:L11"/>
    <mergeCell ref="D12:L12"/>
    <mergeCell ref="A13:C13"/>
    <mergeCell ref="D13:L13"/>
    <mergeCell ref="D15:L15"/>
    <mergeCell ref="D16:L16"/>
    <mergeCell ref="A18:C18"/>
    <mergeCell ref="D18:L18"/>
    <mergeCell ref="D19:L19"/>
    <mergeCell ref="D20:L20"/>
    <mergeCell ref="B8:C8"/>
    <mergeCell ref="D8:J8"/>
    <mergeCell ref="K8:L8"/>
    <mergeCell ref="A2:I2"/>
    <mergeCell ref="K2:L2"/>
    <mergeCell ref="A3:I3"/>
    <mergeCell ref="K3:L3"/>
    <mergeCell ref="A6:J7"/>
  </mergeCells>
  <printOptions horizontalCentered="1"/>
  <pageMargins left="0.78749999999999998" right="0.78749999999999998" top="1.0402777777777779" bottom="0.47222222222222221" header="0.51180555555555551" footer="0.51180555555555551"/>
  <pageSetup paperSize="9" scale="75" firstPageNumber="0" orientation="landscape" horizontalDpi="300" verticalDpi="300"/>
  <headerFooter alignWithMargins="0"/>
  <colBreaks count="1" manualBreakCount="1">
    <brk id="38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9"/>
  <sheetViews>
    <sheetView topLeftCell="A7" zoomScale="80" zoomScaleNormal="80" workbookViewId="0">
      <selection activeCell="F30" sqref="F30"/>
    </sheetView>
  </sheetViews>
  <sheetFormatPr defaultRowHeight="12.75" x14ac:dyDescent="0.2"/>
  <cols>
    <col min="1" max="1" width="39.5703125" style="213" customWidth="1"/>
    <col min="2" max="2" width="60.42578125" style="213" customWidth="1"/>
    <col min="3" max="3" width="13.85546875" style="213" customWidth="1"/>
    <col min="4" max="4" width="12" style="213" customWidth="1"/>
    <col min="5" max="5" width="18.85546875" style="213" bestFit="1" customWidth="1"/>
    <col min="6" max="6" width="14.5703125" style="213" customWidth="1"/>
    <col min="7" max="7" width="9.28515625" style="213" customWidth="1"/>
    <col min="8" max="8" width="10.42578125" style="213" customWidth="1"/>
    <col min="9" max="9" width="23.7109375" style="213" customWidth="1"/>
  </cols>
  <sheetData>
    <row r="1" spans="1:9" ht="16.5" x14ac:dyDescent="0.25">
      <c r="A1" s="217"/>
      <c r="B1" s="218"/>
      <c r="C1" s="219"/>
      <c r="D1" s="219"/>
      <c r="E1" s="219"/>
      <c r="F1" s="219"/>
      <c r="G1" s="219"/>
      <c r="H1" s="220"/>
      <c r="I1" s="220"/>
    </row>
    <row r="2" spans="1:9" ht="18" x14ac:dyDescent="0.2">
      <c r="A2" s="501" t="s">
        <v>752</v>
      </c>
      <c r="B2" s="501"/>
      <c r="C2" s="501"/>
      <c r="D2" s="34" t="s">
        <v>24</v>
      </c>
      <c r="E2" s="35" t="s">
        <v>25</v>
      </c>
      <c r="F2" s="221"/>
      <c r="G2" s="221"/>
      <c r="H2" s="220"/>
      <c r="I2" s="220"/>
    </row>
    <row r="3" spans="1:9" ht="18.75" customHeight="1" x14ac:dyDescent="0.2">
      <c r="A3" s="502" t="s">
        <v>753</v>
      </c>
      <c r="B3" s="502"/>
      <c r="C3" s="502"/>
      <c r="D3" s="34" t="s">
        <v>27</v>
      </c>
      <c r="E3" s="35">
        <v>2019</v>
      </c>
      <c r="F3" s="221"/>
      <c r="G3" s="221"/>
      <c r="H3" s="221"/>
      <c r="I3" s="219"/>
    </row>
    <row r="4" spans="1:9" ht="22.5" x14ac:dyDescent="0.2">
      <c r="A4" s="222"/>
      <c r="B4" s="222"/>
      <c r="C4" s="222"/>
      <c r="D4" s="37" t="s">
        <v>28</v>
      </c>
      <c r="E4" s="38" t="s">
        <v>909</v>
      </c>
      <c r="F4" s="221"/>
      <c r="G4" s="221"/>
      <c r="H4" s="221"/>
      <c r="I4" s="219"/>
    </row>
    <row r="5" spans="1:9" ht="18" customHeight="1" x14ac:dyDescent="0.2">
      <c r="A5" s="503"/>
      <c r="B5" s="503"/>
      <c r="C5" s="503"/>
      <c r="D5" s="503"/>
      <c r="E5" s="503"/>
      <c r="F5" s="221"/>
      <c r="G5" s="221"/>
      <c r="H5" s="221"/>
      <c r="I5" s="219"/>
    </row>
    <row r="6" spans="1:9" ht="19.5" customHeight="1" x14ac:dyDescent="0.2">
      <c r="A6" s="223"/>
      <c r="B6" s="224"/>
      <c r="C6" s="225"/>
      <c r="D6" s="226"/>
      <c r="E6" s="226"/>
      <c r="F6" s="226"/>
      <c r="G6" s="226"/>
      <c r="H6" s="226"/>
      <c r="I6" s="226"/>
    </row>
    <row r="7" spans="1:9" ht="14.25" customHeight="1" x14ac:dyDescent="0.2">
      <c r="A7" s="227" t="s">
        <v>754</v>
      </c>
      <c r="B7" s="228"/>
      <c r="C7" s="504" t="s">
        <v>755</v>
      </c>
      <c r="D7" s="504"/>
      <c r="E7" s="504"/>
      <c r="F7" s="504"/>
      <c r="G7" s="229"/>
      <c r="H7" s="230"/>
      <c r="I7" s="231"/>
    </row>
    <row r="8" spans="1:9" ht="14.25" customHeight="1" x14ac:dyDescent="0.2">
      <c r="A8" s="505" t="s">
        <v>756</v>
      </c>
      <c r="B8" s="505" t="s">
        <v>757</v>
      </c>
      <c r="C8" s="505" t="s">
        <v>758</v>
      </c>
      <c r="D8" s="506" t="s">
        <v>759</v>
      </c>
      <c r="E8" s="507" t="s">
        <v>760</v>
      </c>
      <c r="F8" s="508" t="s">
        <v>761</v>
      </c>
      <c r="G8" s="509" t="s">
        <v>762</v>
      </c>
      <c r="H8" s="510" t="s">
        <v>763</v>
      </c>
      <c r="I8" s="230"/>
    </row>
    <row r="9" spans="1:9" ht="14.25" x14ac:dyDescent="0.2">
      <c r="A9" s="505"/>
      <c r="B9" s="505"/>
      <c r="C9" s="505"/>
      <c r="D9" s="506"/>
      <c r="E9" s="507"/>
      <c r="F9" s="508"/>
      <c r="G9" s="509"/>
      <c r="H9" s="510"/>
      <c r="I9" s="230"/>
    </row>
    <row r="10" spans="1:9" ht="28.5" x14ac:dyDescent="0.2">
      <c r="A10" s="232" t="s">
        <v>764</v>
      </c>
      <c r="B10" s="233" t="s">
        <v>813</v>
      </c>
      <c r="C10" s="234">
        <v>11441</v>
      </c>
      <c r="D10" s="292">
        <v>3185</v>
      </c>
      <c r="E10" s="292">
        <v>6963</v>
      </c>
      <c r="F10" s="396">
        <v>1228</v>
      </c>
      <c r="G10" s="293"/>
      <c r="H10" s="294">
        <v>65</v>
      </c>
      <c r="I10" s="230"/>
    </row>
    <row r="11" spans="1:9" ht="28.5" x14ac:dyDescent="0.2">
      <c r="A11" s="232" t="s">
        <v>765</v>
      </c>
      <c r="B11" s="233" t="s">
        <v>814</v>
      </c>
      <c r="C11" s="234">
        <v>10684</v>
      </c>
      <c r="D11" s="235"/>
      <c r="E11" s="236"/>
      <c r="F11" s="237"/>
      <c r="G11" s="237"/>
      <c r="H11" s="300"/>
      <c r="I11" s="230"/>
    </row>
    <row r="12" spans="1:9" ht="28.5" x14ac:dyDescent="0.2">
      <c r="A12" s="232" t="s">
        <v>777</v>
      </c>
      <c r="B12" s="233" t="s">
        <v>815</v>
      </c>
      <c r="C12" s="234">
        <v>1352</v>
      </c>
      <c r="D12" s="235"/>
      <c r="E12" s="236"/>
      <c r="F12" s="237"/>
      <c r="G12" s="237"/>
      <c r="H12" s="301"/>
      <c r="I12" s="230"/>
    </row>
    <row r="13" spans="1:9" ht="28.5" x14ac:dyDescent="0.2">
      <c r="A13" s="232" t="s">
        <v>817</v>
      </c>
      <c r="B13" s="233" t="s">
        <v>816</v>
      </c>
      <c r="C13" s="234">
        <v>565</v>
      </c>
      <c r="D13" s="235"/>
      <c r="E13" s="236"/>
      <c r="F13" s="237"/>
      <c r="G13" s="237"/>
      <c r="H13" s="301"/>
      <c r="I13" s="230"/>
    </row>
    <row r="14" spans="1:9" ht="14.25" x14ac:dyDescent="0.2">
      <c r="A14" s="511" t="s">
        <v>766</v>
      </c>
      <c r="B14" s="511"/>
      <c r="C14" s="302">
        <f>SUM(C10:C13)</f>
        <v>24042</v>
      </c>
      <c r="D14" s="229"/>
      <c r="E14" s="238" t="s">
        <v>767</v>
      </c>
      <c r="F14" s="238"/>
      <c r="G14" s="238"/>
      <c r="H14" s="512"/>
      <c r="I14" s="512"/>
    </row>
    <row r="15" spans="1:9" ht="14.25" x14ac:dyDescent="0.2">
      <c r="A15" s="239"/>
      <c r="B15" s="239"/>
      <c r="C15" s="229"/>
      <c r="D15" s="240"/>
      <c r="E15" s="240"/>
      <c r="F15" s="240"/>
      <c r="G15" s="240"/>
      <c r="H15" s="240"/>
      <c r="I15" s="241"/>
    </row>
    <row r="16" spans="1:9" ht="14.25" x14ac:dyDescent="0.2">
      <c r="A16" s="242" t="s">
        <v>768</v>
      </c>
      <c r="B16" s="243"/>
      <c r="C16" s="229"/>
      <c r="D16" s="244"/>
      <c r="E16" s="245"/>
      <c r="F16" s="244"/>
      <c r="G16" s="244"/>
      <c r="H16" s="245"/>
      <c r="I16" s="231"/>
    </row>
    <row r="17" spans="1:9" ht="14.25" x14ac:dyDescent="0.2">
      <c r="A17" s="505" t="s">
        <v>756</v>
      </c>
      <c r="B17" s="513" t="s">
        <v>757</v>
      </c>
      <c r="C17" s="514" t="s">
        <v>758</v>
      </c>
      <c r="D17" s="244"/>
      <c r="E17" s="245"/>
      <c r="F17" s="245"/>
      <c r="G17" s="245"/>
      <c r="H17" s="245"/>
      <c r="I17" s="231"/>
    </row>
    <row r="18" spans="1:9" ht="14.25" x14ac:dyDescent="0.2">
      <c r="A18" s="505"/>
      <c r="B18" s="513"/>
      <c r="C18" s="514"/>
      <c r="D18" s="244"/>
      <c r="E18" s="245"/>
      <c r="F18" s="245"/>
      <c r="G18" s="245"/>
      <c r="H18" s="245"/>
      <c r="I18" s="231"/>
    </row>
    <row r="19" spans="1:9" ht="14.25" x14ac:dyDescent="0.2">
      <c r="A19" s="246" t="s">
        <v>769</v>
      </c>
      <c r="B19" s="247" t="s">
        <v>770</v>
      </c>
      <c r="C19" s="248">
        <v>236</v>
      </c>
      <c r="D19" s="244"/>
      <c r="E19" s="245"/>
      <c r="F19" s="245"/>
      <c r="G19" s="245"/>
      <c r="H19" s="245"/>
      <c r="I19" s="231"/>
    </row>
    <row r="20" spans="1:9" ht="14.25" customHeight="1" x14ac:dyDescent="0.2">
      <c r="A20" s="519" t="s">
        <v>771</v>
      </c>
      <c r="B20" s="519"/>
      <c r="C20" s="249">
        <f>C19</f>
        <v>236</v>
      </c>
      <c r="D20" s="244"/>
      <c r="E20" s="245"/>
      <c r="F20" s="245"/>
      <c r="G20" s="245"/>
      <c r="H20" s="245"/>
      <c r="I20" s="231"/>
    </row>
    <row r="21" spans="1:9" ht="14.25" x14ac:dyDescent="0.2">
      <c r="A21" s="231"/>
      <c r="B21" s="231"/>
      <c r="C21" s="250"/>
      <c r="D21" s="251"/>
      <c r="E21" s="251"/>
      <c r="F21" s="251"/>
      <c r="G21" s="251"/>
      <c r="H21" s="251"/>
      <c r="I21" s="251"/>
    </row>
    <row r="22" spans="1:9" ht="14.25" x14ac:dyDescent="0.2">
      <c r="A22" s="252"/>
      <c r="B22" s="231"/>
      <c r="C22" s="250"/>
      <c r="D22" s="251"/>
      <c r="E22" s="231"/>
      <c r="F22" s="231"/>
      <c r="G22" s="231"/>
      <c r="H22" s="231"/>
      <c r="I22" s="231"/>
    </row>
    <row r="23" spans="1:9" ht="14.25" x14ac:dyDescent="0.2">
      <c r="A23" s="242" t="s">
        <v>772</v>
      </c>
      <c r="B23" s="243"/>
      <c r="C23" s="250"/>
      <c r="D23" s="251"/>
      <c r="E23" s="231"/>
      <c r="F23" s="231"/>
      <c r="G23" s="231"/>
      <c r="H23" s="231"/>
      <c r="I23" s="231"/>
    </row>
    <row r="24" spans="1:9" ht="14.25" customHeight="1" x14ac:dyDescent="0.2">
      <c r="A24" s="505" t="s">
        <v>756</v>
      </c>
      <c r="B24" s="505" t="s">
        <v>773</v>
      </c>
      <c r="C24" s="520" t="s">
        <v>774</v>
      </c>
      <c r="D24" s="253"/>
      <c r="E24" s="231"/>
      <c r="F24" s="231"/>
      <c r="G24" s="231"/>
      <c r="H24" s="231"/>
      <c r="I24" s="231"/>
    </row>
    <row r="25" spans="1:9" ht="14.25" x14ac:dyDescent="0.2">
      <c r="A25" s="505"/>
      <c r="B25" s="505"/>
      <c r="C25" s="520"/>
      <c r="D25" s="253"/>
      <c r="E25" s="231"/>
      <c r="F25" s="231"/>
      <c r="G25" s="231"/>
      <c r="H25" s="231"/>
      <c r="I25" s="231"/>
    </row>
    <row r="26" spans="1:9" ht="14.25" x14ac:dyDescent="0.2">
      <c r="A26" s="254" t="s">
        <v>764</v>
      </c>
      <c r="B26" s="255" t="s">
        <v>818</v>
      </c>
      <c r="C26" s="256">
        <v>8032</v>
      </c>
      <c r="D26" s="253"/>
      <c r="E26" s="231"/>
      <c r="F26" s="231"/>
      <c r="G26" s="231"/>
      <c r="H26" s="231"/>
      <c r="I26" s="231"/>
    </row>
    <row r="27" spans="1:9" ht="14.25" x14ac:dyDescent="0.2">
      <c r="A27" s="257" t="s">
        <v>765</v>
      </c>
      <c r="B27" s="258" t="s">
        <v>776</v>
      </c>
      <c r="C27" s="256">
        <v>2015</v>
      </c>
      <c r="D27" s="253"/>
      <c r="E27" s="231"/>
      <c r="F27" s="231"/>
      <c r="G27" s="231"/>
      <c r="H27" s="231"/>
      <c r="I27" s="231"/>
    </row>
    <row r="28" spans="1:9" ht="14.25" x14ac:dyDescent="0.2">
      <c r="A28" s="257" t="s">
        <v>777</v>
      </c>
      <c r="B28" s="258" t="s">
        <v>819</v>
      </c>
      <c r="C28" s="256">
        <v>207</v>
      </c>
      <c r="D28" s="253"/>
      <c r="E28" s="231"/>
      <c r="F28" s="231"/>
      <c r="G28" s="231"/>
      <c r="H28" s="231"/>
      <c r="I28" s="231"/>
    </row>
    <row r="29" spans="1:9" ht="14.25" x14ac:dyDescent="0.2">
      <c r="A29" s="257" t="s">
        <v>817</v>
      </c>
      <c r="B29" s="255" t="s">
        <v>775</v>
      </c>
      <c r="C29" s="299">
        <v>489</v>
      </c>
      <c r="D29" s="253"/>
      <c r="E29" s="231"/>
      <c r="F29" s="231"/>
      <c r="G29" s="231"/>
      <c r="H29" s="231"/>
      <c r="I29" s="231"/>
    </row>
    <row r="30" spans="1:9" ht="14.25" x14ac:dyDescent="0.2">
      <c r="A30" s="521" t="s">
        <v>766</v>
      </c>
      <c r="B30" s="521"/>
      <c r="C30" s="259">
        <f>SUM(C26:C29)</f>
        <v>10743</v>
      </c>
      <c r="D30" s="253"/>
      <c r="E30" s="231"/>
      <c r="F30" s="231"/>
      <c r="G30" s="231"/>
      <c r="H30" s="231"/>
      <c r="I30" s="231"/>
    </row>
    <row r="31" spans="1:9" ht="14.25" x14ac:dyDescent="0.2">
      <c r="A31" s="231"/>
      <c r="B31" s="260"/>
      <c r="C31" s="231"/>
      <c r="D31" s="231"/>
      <c r="E31" s="231"/>
      <c r="F31" s="251"/>
      <c r="G31" s="251"/>
      <c r="H31" s="251"/>
      <c r="I31" s="251"/>
    </row>
    <row r="32" spans="1:9" ht="14.25" x14ac:dyDescent="0.2">
      <c r="A32" s="231"/>
      <c r="B32" s="261"/>
      <c r="C32" s="262"/>
      <c r="D32" s="251"/>
      <c r="E32" s="251"/>
      <c r="F32" s="251"/>
      <c r="G32" s="251"/>
      <c r="H32" s="251"/>
      <c r="I32" s="251"/>
    </row>
    <row r="33" spans="1:9" ht="14.25" x14ac:dyDescent="0.2">
      <c r="A33" s="263" t="s">
        <v>778</v>
      </c>
      <c r="B33" s="515" t="s">
        <v>810</v>
      </c>
      <c r="C33" s="516"/>
      <c r="D33" s="237"/>
      <c r="E33" s="237"/>
      <c r="F33" s="251"/>
      <c r="G33" s="251"/>
      <c r="H33" s="251"/>
      <c r="I33" s="251"/>
    </row>
    <row r="34" spans="1:9" ht="14.25" x14ac:dyDescent="0.2">
      <c r="A34" s="252"/>
      <c r="B34" s="515" t="s">
        <v>811</v>
      </c>
      <c r="C34" s="516"/>
      <c r="D34" s="237"/>
      <c r="E34" s="237"/>
      <c r="F34" s="251"/>
      <c r="G34" s="251"/>
      <c r="H34" s="251"/>
      <c r="I34" s="251"/>
    </row>
    <row r="35" spans="1:9" ht="14.25" x14ac:dyDescent="0.2">
      <c r="A35" s="252"/>
      <c r="B35" s="517"/>
      <c r="C35" s="517"/>
      <c r="D35" s="237"/>
      <c r="E35" s="237"/>
      <c r="F35" s="251"/>
      <c r="G35" s="251"/>
      <c r="H35" s="251"/>
      <c r="I35" s="251"/>
    </row>
    <row r="36" spans="1:9" ht="14.25" x14ac:dyDescent="0.2">
      <c r="A36" s="252"/>
      <c r="B36" s="518"/>
      <c r="C36" s="518"/>
      <c r="D36" s="237"/>
      <c r="E36" s="237"/>
      <c r="F36" s="251"/>
      <c r="G36" s="251"/>
      <c r="H36" s="251"/>
      <c r="I36" s="251"/>
    </row>
    <row r="37" spans="1:9" ht="14.25" x14ac:dyDescent="0.2">
      <c r="A37" s="252"/>
      <c r="B37" s="264"/>
      <c r="C37" s="250"/>
      <c r="D37" s="251"/>
      <c r="E37" s="251"/>
      <c r="F37" s="251"/>
      <c r="G37" s="251"/>
      <c r="H37" s="251"/>
      <c r="I37" s="251"/>
    </row>
    <row r="38" spans="1:9" ht="14.25" x14ac:dyDescent="0.2">
      <c r="A38" s="252"/>
      <c r="B38" s="264"/>
      <c r="C38" s="250"/>
      <c r="D38" s="251"/>
      <c r="E38" s="251"/>
      <c r="F38" s="251"/>
      <c r="G38" s="251"/>
      <c r="H38" s="251"/>
      <c r="I38" s="251"/>
    </row>
    <row r="39" spans="1:9" ht="14.25" x14ac:dyDescent="0.2">
      <c r="A39" s="265"/>
      <c r="B39" s="264"/>
      <c r="C39" s="250"/>
      <c r="D39" s="251"/>
      <c r="E39" s="251"/>
      <c r="F39" s="251"/>
      <c r="G39" s="251"/>
      <c r="H39" s="266"/>
      <c r="I39" s="266"/>
    </row>
  </sheetData>
  <sheetProtection password="CC4F" sheet="1" objects="1" scenarios="1"/>
  <mergeCells count="26">
    <mergeCell ref="B34:C34"/>
    <mergeCell ref="B35:C35"/>
    <mergeCell ref="B36:C36"/>
    <mergeCell ref="A20:B20"/>
    <mergeCell ref="A24:A25"/>
    <mergeCell ref="B24:B25"/>
    <mergeCell ref="C24:C25"/>
    <mergeCell ref="A30:B30"/>
    <mergeCell ref="B33:C33"/>
    <mergeCell ref="G8:G9"/>
    <mergeCell ref="H8:H9"/>
    <mergeCell ref="A14:B14"/>
    <mergeCell ref="H14:I14"/>
    <mergeCell ref="A17:A18"/>
    <mergeCell ref="B17:B18"/>
    <mergeCell ref="C17:C18"/>
    <mergeCell ref="A2:C2"/>
    <mergeCell ref="A3:C3"/>
    <mergeCell ref="A5:E5"/>
    <mergeCell ref="C7:F7"/>
    <mergeCell ref="A8:A9"/>
    <mergeCell ref="B8:B9"/>
    <mergeCell ref="C8:C9"/>
    <mergeCell ref="D8:D9"/>
    <mergeCell ref="E8:E9"/>
    <mergeCell ref="F8:F9"/>
  </mergeCells>
  <pageMargins left="0.19685039370078741" right="0.19685039370078741" top="0.39370078740157483" bottom="0.19685039370078741" header="0.31496062992125984" footer="0.31496062992125984"/>
  <pageSetup paperSize="9" scale="83" firstPageNumber="0" orientation="landscape" r:id="rId1"/>
  <headerFooter alignWithMargins="0"/>
  <colBreaks count="1" manualBreakCount="1">
    <brk id="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"/>
  <sheetViews>
    <sheetView zoomScale="85" zoomScaleNormal="85" zoomScaleSheetLayoutView="55" workbookViewId="0">
      <selection activeCell="E12" sqref="E12"/>
    </sheetView>
  </sheetViews>
  <sheetFormatPr defaultColWidth="11.5703125" defaultRowHeight="12.75" customHeight="1" x14ac:dyDescent="0.2"/>
  <cols>
    <col min="1" max="1" width="27.5703125" customWidth="1"/>
    <col min="3" max="3" width="79.7109375" customWidth="1"/>
    <col min="4" max="4" width="18.140625" customWidth="1"/>
    <col min="5" max="5" width="22.28515625" bestFit="1" customWidth="1"/>
  </cols>
  <sheetData>
    <row r="1" spans="1:5" ht="18.2" customHeight="1" thickBot="1" x14ac:dyDescent="0.3">
      <c r="A1" s="303"/>
      <c r="B1" s="303"/>
      <c r="C1" s="303"/>
      <c r="D1" s="303"/>
      <c r="E1" s="303"/>
    </row>
    <row r="2" spans="1:5" ht="18.75" customHeight="1" thickBot="1" x14ac:dyDescent="0.3">
      <c r="A2" s="303"/>
      <c r="B2" s="303"/>
      <c r="C2" s="304" t="s">
        <v>23</v>
      </c>
      <c r="D2" s="305" t="s">
        <v>24</v>
      </c>
      <c r="E2" s="35" t="s">
        <v>25</v>
      </c>
    </row>
    <row r="3" spans="1:5" ht="18.75" customHeight="1" thickBot="1" x14ac:dyDescent="0.3">
      <c r="A3" s="303"/>
      <c r="B3" s="303"/>
      <c r="C3" s="306" t="s">
        <v>26</v>
      </c>
      <c r="D3" s="305" t="s">
        <v>27</v>
      </c>
      <c r="E3" s="35">
        <v>2019</v>
      </c>
    </row>
    <row r="4" spans="1:5" ht="18.2" customHeight="1" thickBot="1" x14ac:dyDescent="0.3">
      <c r="A4" s="303"/>
      <c r="B4" s="303"/>
      <c r="C4" s="303"/>
      <c r="D4" s="307" t="s">
        <v>28</v>
      </c>
      <c r="E4" s="38" t="s">
        <v>909</v>
      </c>
    </row>
    <row r="5" spans="1:5" ht="18.2" customHeight="1" x14ac:dyDescent="0.25">
      <c r="A5" s="303"/>
      <c r="B5" s="303"/>
      <c r="C5" s="303"/>
      <c r="D5" s="303"/>
      <c r="E5" s="303"/>
    </row>
    <row r="6" spans="1:5" ht="18.2" customHeight="1" x14ac:dyDescent="0.25">
      <c r="A6" s="308"/>
      <c r="B6" s="309" t="s">
        <v>820</v>
      </c>
      <c r="C6" s="310"/>
      <c r="D6" s="310"/>
      <c r="E6" s="303"/>
    </row>
    <row r="7" spans="1:5" ht="18.2" customHeight="1" x14ac:dyDescent="0.25">
      <c r="A7" s="308"/>
      <c r="B7" s="310"/>
      <c r="C7" s="311"/>
      <c r="D7" s="312"/>
      <c r="E7" s="303"/>
    </row>
    <row r="8" spans="1:5" ht="18.2" customHeight="1" x14ac:dyDescent="0.25">
      <c r="A8" s="308"/>
      <c r="B8" s="313" t="s">
        <v>46</v>
      </c>
      <c r="C8" s="313" t="s">
        <v>821</v>
      </c>
      <c r="D8" s="313" t="s">
        <v>822</v>
      </c>
      <c r="E8" s="303"/>
    </row>
    <row r="9" spans="1:5" ht="31.35" customHeight="1" x14ac:dyDescent="0.25">
      <c r="A9" s="308"/>
      <c r="B9" s="314">
        <v>1</v>
      </c>
      <c r="C9" s="315" t="s">
        <v>898</v>
      </c>
      <c r="D9" s="316">
        <v>13</v>
      </c>
      <c r="E9" s="303"/>
    </row>
    <row r="10" spans="1:5" ht="18.2" customHeight="1" x14ac:dyDescent="0.25">
      <c r="A10" s="308"/>
      <c r="B10" s="317">
        <v>2</v>
      </c>
      <c r="C10" s="318" t="s">
        <v>823</v>
      </c>
      <c r="D10" s="319">
        <v>122</v>
      </c>
      <c r="E10" s="303"/>
    </row>
    <row r="11" spans="1:5" ht="31.15" customHeight="1" x14ac:dyDescent="0.25">
      <c r="A11" s="308"/>
      <c r="B11" s="320">
        <v>3</v>
      </c>
      <c r="C11" s="321" t="s">
        <v>824</v>
      </c>
      <c r="D11" s="322">
        <f>D9/D10</f>
        <v>0.10655737704918032</v>
      </c>
      <c r="E11" s="303"/>
    </row>
    <row r="12" spans="1:5" ht="18.2" customHeight="1" x14ac:dyDescent="0.25">
      <c r="A12" s="308"/>
      <c r="B12" s="323"/>
      <c r="C12" s="310"/>
      <c r="D12" s="310"/>
      <c r="E12" s="303"/>
    </row>
    <row r="13" spans="1:5" ht="18.2" customHeight="1" x14ac:dyDescent="0.25">
      <c r="A13" s="308"/>
      <c r="B13" s="310"/>
      <c r="C13" s="310"/>
      <c r="D13" s="310"/>
      <c r="E13" s="303"/>
    </row>
    <row r="14" spans="1:5" ht="18.2" customHeight="1" x14ac:dyDescent="0.25">
      <c r="A14" s="324"/>
      <c r="B14" s="309" t="s">
        <v>825</v>
      </c>
      <c r="C14" s="310"/>
      <c r="D14" s="312"/>
      <c r="E14" s="325"/>
    </row>
    <row r="15" spans="1:5" ht="17.100000000000001" customHeight="1" x14ac:dyDescent="0.2">
      <c r="A15" s="324"/>
      <c r="B15" s="309"/>
      <c r="C15" s="311"/>
      <c r="D15" s="312"/>
      <c r="E15" s="325"/>
    </row>
    <row r="16" spans="1:5" ht="17.100000000000001" customHeight="1" x14ac:dyDescent="0.2">
      <c r="A16" s="324"/>
      <c r="B16" s="313" t="s">
        <v>46</v>
      </c>
      <c r="C16" s="313" t="s">
        <v>821</v>
      </c>
      <c r="D16" s="313" t="s">
        <v>822</v>
      </c>
      <c r="E16" s="326"/>
    </row>
    <row r="17" spans="1:6" ht="31.15" customHeight="1" x14ac:dyDescent="0.2">
      <c r="A17" s="324"/>
      <c r="B17" s="314">
        <v>1</v>
      </c>
      <c r="C17" s="315" t="s">
        <v>826</v>
      </c>
      <c r="D17" s="316">
        <v>4</v>
      </c>
      <c r="E17" s="325"/>
    </row>
    <row r="18" spans="1:6" ht="17.100000000000001" customHeight="1" x14ac:dyDescent="0.2">
      <c r="A18" s="324"/>
      <c r="B18" s="317">
        <v>2</v>
      </c>
      <c r="C18" s="318" t="s">
        <v>827</v>
      </c>
      <c r="D18" s="319">
        <v>40</v>
      </c>
      <c r="E18" s="327"/>
    </row>
    <row r="19" spans="1:6" ht="31.15" customHeight="1" x14ac:dyDescent="0.2">
      <c r="A19" s="324"/>
      <c r="B19" s="317">
        <v>3</v>
      </c>
      <c r="C19" s="321" t="s">
        <v>828</v>
      </c>
      <c r="D19" s="322">
        <f>D17/D18</f>
        <v>0.1</v>
      </c>
      <c r="E19" s="325"/>
    </row>
    <row r="20" spans="1:6" ht="17.100000000000001" customHeight="1" x14ac:dyDescent="0.2">
      <c r="A20" s="324"/>
      <c r="B20" s="324"/>
      <c r="C20" s="328"/>
      <c r="D20" s="329"/>
      <c r="E20" s="325"/>
    </row>
    <row r="21" spans="1:6" ht="14.65" customHeight="1" x14ac:dyDescent="0.2"/>
    <row r="22" spans="1:6" ht="18.2" customHeight="1" x14ac:dyDescent="0.25">
      <c r="A22" s="308"/>
      <c r="B22" s="308"/>
      <c r="C22" s="308"/>
      <c r="D22" s="308"/>
    </row>
    <row r="23" spans="1:6" ht="17.100000000000001" customHeight="1" x14ac:dyDescent="0.2">
      <c r="A23" s="330"/>
      <c r="B23" s="330"/>
      <c r="C23" s="331" t="s">
        <v>117</v>
      </c>
      <c r="D23" s="332"/>
    </row>
    <row r="24" spans="1:6" ht="17.100000000000001" customHeight="1" x14ac:dyDescent="0.2">
      <c r="A24" s="330"/>
      <c r="B24" s="330"/>
      <c r="C24" s="333"/>
      <c r="D24" s="334"/>
    </row>
    <row r="25" spans="1:6" ht="17.100000000000001" customHeight="1" x14ac:dyDescent="0.2">
      <c r="A25" s="522" t="s">
        <v>118</v>
      </c>
      <c r="B25" s="522"/>
      <c r="C25" s="523" t="s">
        <v>806</v>
      </c>
      <c r="D25" s="523"/>
      <c r="E25" s="523"/>
      <c r="F25" s="523"/>
    </row>
    <row r="26" spans="1:6" ht="17.100000000000001" customHeight="1" x14ac:dyDescent="0.2">
      <c r="A26" s="335"/>
      <c r="B26" s="336" t="s">
        <v>20</v>
      </c>
      <c r="C26" s="523" t="s">
        <v>896</v>
      </c>
      <c r="D26" s="523"/>
      <c r="E26" s="523"/>
      <c r="F26" s="523"/>
    </row>
    <row r="27" spans="1:6" ht="17.100000000000001" customHeight="1" x14ac:dyDescent="0.2">
      <c r="A27" s="335"/>
      <c r="B27" s="337" t="s">
        <v>21</v>
      </c>
      <c r="C27" s="523" t="s">
        <v>908</v>
      </c>
      <c r="D27" s="523"/>
      <c r="E27" s="523"/>
      <c r="F27" s="523"/>
    </row>
    <row r="28" spans="1:6" ht="17.100000000000001" customHeight="1" x14ac:dyDescent="0.2">
      <c r="A28" s="335"/>
      <c r="B28" s="337" t="s">
        <v>22</v>
      </c>
      <c r="C28" s="524" t="s">
        <v>812</v>
      </c>
      <c r="D28" s="524"/>
      <c r="E28" s="524"/>
      <c r="F28" s="524"/>
    </row>
  </sheetData>
  <sheetProtection selectLockedCells="1" selectUnlockedCells="1"/>
  <mergeCells count="5">
    <mergeCell ref="A25:B25"/>
    <mergeCell ref="C25:F25"/>
    <mergeCell ref="C26:F26"/>
    <mergeCell ref="C27:F27"/>
    <mergeCell ref="C28:F28"/>
  </mergeCells>
  <hyperlinks>
    <hyperlink ref="C28" r:id="rId1" xr:uid="{00000000-0004-0000-0B00-000000000000}"/>
  </hyperlinks>
  <pageMargins left="0.78749999999999998" right="0.78749999999999998" top="1.0527777777777778" bottom="1.0527777777777778" header="0.78749999999999998" footer="0.78749999999999998"/>
  <pageSetup paperSize="9" scale="52" firstPageNumber="0" orientation="portrait" r:id="rId2"/>
  <headerFooter alignWithMargins="0">
    <oddHeader>&amp;C&amp;"Times New Roman,Regular"&amp;12&amp;A</oddHeader>
    <oddFooter>&amp;C&amp;"Times New Roman,Regular"&amp;12Página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2"/>
  <sheetViews>
    <sheetView topLeftCell="A7" zoomScale="90" zoomScaleNormal="90" workbookViewId="0">
      <selection activeCell="F25" sqref="F25"/>
    </sheetView>
  </sheetViews>
  <sheetFormatPr defaultRowHeight="15" x14ac:dyDescent="0.2"/>
  <cols>
    <col min="1" max="1" width="18.42578125" style="338" customWidth="1"/>
    <col min="2" max="2" width="112.5703125" style="382" customWidth="1"/>
    <col min="3" max="3" width="17" style="383" customWidth="1"/>
    <col min="4" max="4" width="24.7109375" style="383" customWidth="1"/>
  </cols>
  <sheetData>
    <row r="1" spans="1:4" ht="15.75" thickBot="1" x14ac:dyDescent="0.25"/>
    <row r="2" spans="1:4" ht="18.75" thickBot="1" x14ac:dyDescent="0.3">
      <c r="B2" s="339" t="s">
        <v>23</v>
      </c>
      <c r="C2" s="340" t="s">
        <v>24</v>
      </c>
      <c r="D2" s="341" t="s">
        <v>25</v>
      </c>
    </row>
    <row r="3" spans="1:4" ht="18.75" thickBot="1" x14ac:dyDescent="0.3">
      <c r="B3" s="342" t="s">
        <v>26</v>
      </c>
      <c r="C3" s="340" t="s">
        <v>27</v>
      </c>
      <c r="D3" s="341">
        <v>2019</v>
      </c>
    </row>
    <row r="4" spans="1:4" ht="18.75" thickBot="1" x14ac:dyDescent="0.3">
      <c r="A4" s="342"/>
      <c r="B4" s="342"/>
      <c r="C4" s="343" t="s">
        <v>28</v>
      </c>
      <c r="D4" s="344" t="s">
        <v>909</v>
      </c>
    </row>
    <row r="5" spans="1:4" ht="18" x14ac:dyDescent="0.25">
      <c r="A5" s="342"/>
      <c r="B5" s="342"/>
      <c r="C5" s="342"/>
      <c r="D5" s="342"/>
    </row>
    <row r="6" spans="1:4" ht="18" x14ac:dyDescent="0.25">
      <c r="A6" s="342"/>
      <c r="B6" s="342"/>
      <c r="C6" s="342"/>
      <c r="D6" s="342"/>
    </row>
    <row r="7" spans="1:4" ht="19.5" x14ac:dyDescent="0.25">
      <c r="A7" s="345" t="s">
        <v>779</v>
      </c>
      <c r="B7"/>
      <c r="C7"/>
      <c r="D7"/>
    </row>
    <row r="8" spans="1:4" ht="12.75" x14ac:dyDescent="0.2">
      <c r="B8"/>
      <c r="C8"/>
      <c r="D8"/>
    </row>
    <row r="9" spans="1:4" ht="18" x14ac:dyDescent="0.2">
      <c r="A9" s="346"/>
      <c r="B9" s="347"/>
      <c r="C9" s="347"/>
      <c r="D9" s="347"/>
    </row>
    <row r="10" spans="1:4" x14ac:dyDescent="0.2">
      <c r="A10" s="348" t="s">
        <v>280</v>
      </c>
      <c r="B10" s="348" t="s">
        <v>780</v>
      </c>
      <c r="C10" s="349" t="s">
        <v>781</v>
      </c>
      <c r="D10" s="350" t="s">
        <v>782</v>
      </c>
    </row>
    <row r="11" spans="1:4" x14ac:dyDescent="0.2">
      <c r="A11" s="351">
        <v>1</v>
      </c>
      <c r="B11"/>
      <c r="C11"/>
      <c r="D11"/>
    </row>
    <row r="12" spans="1:4" x14ac:dyDescent="0.2">
      <c r="A12" s="351">
        <v>2</v>
      </c>
      <c r="B12" s="352" t="s">
        <v>783</v>
      </c>
      <c r="C12" s="353">
        <v>8032</v>
      </c>
      <c r="D12" s="354">
        <v>23797.73</v>
      </c>
    </row>
    <row r="13" spans="1:4" x14ac:dyDescent="0.2">
      <c r="A13" s="351">
        <v>3</v>
      </c>
      <c r="B13" s="352" t="s">
        <v>784</v>
      </c>
      <c r="C13" s="353">
        <v>2015</v>
      </c>
      <c r="D13" s="354">
        <v>15773.49</v>
      </c>
    </row>
    <row r="14" spans="1:4" x14ac:dyDescent="0.2">
      <c r="A14" s="351">
        <v>4</v>
      </c>
      <c r="B14" s="352" t="s">
        <v>785</v>
      </c>
      <c r="C14" s="353">
        <v>207</v>
      </c>
      <c r="D14" s="354">
        <v>7855.65</v>
      </c>
    </row>
    <row r="15" spans="1:4" x14ac:dyDescent="0.2">
      <c r="A15" s="351">
        <v>5</v>
      </c>
      <c r="B15" s="352" t="s">
        <v>786</v>
      </c>
      <c r="C15" s="353">
        <v>489</v>
      </c>
      <c r="D15" s="354">
        <v>2518.35</v>
      </c>
    </row>
    <row r="16" spans="1:4" x14ac:dyDescent="0.2">
      <c r="A16" s="351">
        <v>6</v>
      </c>
      <c r="B16" s="355" t="s">
        <v>787</v>
      </c>
      <c r="C16" s="356">
        <f>SUM(C12:C15)</f>
        <v>10743</v>
      </c>
      <c r="D16" s="357">
        <f>SUM(D12:D15)</f>
        <v>49945.22</v>
      </c>
    </row>
    <row r="17" spans="1:4" x14ac:dyDescent="0.2">
      <c r="A17" s="351">
        <v>7</v>
      </c>
      <c r="B17"/>
      <c r="C17"/>
      <c r="D17"/>
    </row>
    <row r="18" spans="1:4" x14ac:dyDescent="0.2">
      <c r="A18" s="351">
        <v>8</v>
      </c>
      <c r="B18" s="358" t="s">
        <v>788</v>
      </c>
      <c r="C18" s="359">
        <v>11441</v>
      </c>
      <c r="D18" s="360"/>
    </row>
    <row r="19" spans="1:4" x14ac:dyDescent="0.2">
      <c r="A19" s="351">
        <v>9</v>
      </c>
      <c r="B19" s="358" t="s">
        <v>789</v>
      </c>
      <c r="C19" s="359">
        <v>10684</v>
      </c>
      <c r="D19" s="360">
        <v>117524</v>
      </c>
    </row>
    <row r="20" spans="1:4" x14ac:dyDescent="0.2">
      <c r="A20" s="351">
        <v>10</v>
      </c>
      <c r="B20" s="358" t="s">
        <v>790</v>
      </c>
      <c r="C20" s="353">
        <v>1352</v>
      </c>
      <c r="D20" s="360">
        <v>16859.439999999999</v>
      </c>
    </row>
    <row r="21" spans="1:4" ht="15.75" x14ac:dyDescent="0.25">
      <c r="A21" s="351">
        <v>11</v>
      </c>
      <c r="B21" s="361" t="s">
        <v>840</v>
      </c>
      <c r="C21" s="353">
        <v>565</v>
      </c>
      <c r="D21" s="360">
        <v>7345</v>
      </c>
    </row>
    <row r="22" spans="1:4" x14ac:dyDescent="0.2">
      <c r="A22" s="351">
        <v>12</v>
      </c>
      <c r="B22" s="355" t="s">
        <v>791</v>
      </c>
      <c r="C22" s="356">
        <f>SUM(C18:C21)</f>
        <v>24042</v>
      </c>
      <c r="D22" s="357">
        <f>SUM(D19:D21)</f>
        <v>141728.44</v>
      </c>
    </row>
    <row r="23" spans="1:4" x14ac:dyDescent="0.2">
      <c r="A23" s="351">
        <v>13</v>
      </c>
      <c r="B23" s="355" t="s">
        <v>792</v>
      </c>
      <c r="C23"/>
      <c r="D23"/>
    </row>
    <row r="24" spans="1:4" ht="18" x14ac:dyDescent="0.2">
      <c r="A24" s="351">
        <v>14</v>
      </c>
      <c r="B24" s="362" t="s">
        <v>793</v>
      </c>
      <c r="C24" s="363">
        <v>236</v>
      </c>
      <c r="D24" s="364">
        <v>5250.68</v>
      </c>
    </row>
    <row r="25" spans="1:4" x14ac:dyDescent="0.2">
      <c r="A25" s="351">
        <v>15</v>
      </c>
      <c r="B25" s="355" t="s">
        <v>794</v>
      </c>
      <c r="C25" s="356">
        <f>C24</f>
        <v>236</v>
      </c>
      <c r="D25" s="357">
        <f>D24</f>
        <v>5250.68</v>
      </c>
    </row>
    <row r="26" spans="1:4" x14ac:dyDescent="0.2">
      <c r="A26"/>
      <c r="B26"/>
      <c r="C26" s="356">
        <f>SUM(C16+C22+C25)</f>
        <v>35021</v>
      </c>
      <c r="D26" s="357">
        <f>SUM(D16,D22,D25)</f>
        <v>196924.34</v>
      </c>
    </row>
    <row r="27" spans="1:4" x14ac:dyDescent="0.2">
      <c r="A27" s="365"/>
      <c r="B27" s="366"/>
      <c r="C27" s="367"/>
      <c r="D27" s="367"/>
    </row>
    <row r="28" spans="1:4" ht="25.5" x14ac:dyDescent="0.2">
      <c r="A28" s="368" t="s">
        <v>795</v>
      </c>
      <c r="B28" s="384" t="s">
        <v>810</v>
      </c>
      <c r="C28" s="366"/>
      <c r="D28" s="366"/>
    </row>
    <row r="29" spans="1:4" ht="14.25" x14ac:dyDescent="0.2">
      <c r="A29" s="369" t="s">
        <v>20</v>
      </c>
      <c r="B29" s="385" t="s">
        <v>811</v>
      </c>
      <c r="C29" s="366"/>
      <c r="D29" s="366"/>
    </row>
    <row r="30" spans="1:4" ht="14.25" x14ac:dyDescent="0.2">
      <c r="A30" s="370" t="s">
        <v>21</v>
      </c>
      <c r="B30" s="385" t="s">
        <v>908</v>
      </c>
      <c r="C30" s="366"/>
      <c r="D30" s="366"/>
    </row>
    <row r="31" spans="1:4" ht="14.25" x14ac:dyDescent="0.2">
      <c r="A31" s="370" t="s">
        <v>22</v>
      </c>
      <c r="B31" s="386" t="s">
        <v>796</v>
      </c>
      <c r="C31" s="366"/>
      <c r="D31" s="366"/>
    </row>
    <row r="32" spans="1:4" ht="19.5" x14ac:dyDescent="0.2">
      <c r="A32" s="371"/>
      <c r="B32" s="371"/>
      <c r="C32" s="372"/>
      <c r="D32" s="373"/>
    </row>
    <row r="33" spans="1:4" ht="19.5" x14ac:dyDescent="0.2">
      <c r="A33" s="371"/>
      <c r="B33" s="371"/>
      <c r="C33" s="372"/>
      <c r="D33" s="373"/>
    </row>
    <row r="34" spans="1:4" x14ac:dyDescent="0.2">
      <c r="A34" s="374"/>
      <c r="B34" s="375"/>
      <c r="C34" s="376"/>
      <c r="D34" s="376"/>
    </row>
    <row r="35" spans="1:4" x14ac:dyDescent="0.2">
      <c r="A35" s="374"/>
      <c r="B35" s="375"/>
      <c r="C35" s="376"/>
      <c r="D35" s="376"/>
    </row>
    <row r="36" spans="1:4" x14ac:dyDescent="0.2">
      <c r="A36" s="374"/>
      <c r="B36" s="375"/>
      <c r="C36" s="376"/>
      <c r="D36" s="376"/>
    </row>
    <row r="37" spans="1:4" x14ac:dyDescent="0.2">
      <c r="A37" s="374"/>
      <c r="B37" s="375"/>
      <c r="C37" s="376"/>
      <c r="D37" s="376"/>
    </row>
    <row r="38" spans="1:4" x14ac:dyDescent="0.2">
      <c r="A38" s="374"/>
      <c r="B38" s="375"/>
      <c r="C38" s="376"/>
      <c r="D38" s="376"/>
    </row>
    <row r="39" spans="1:4" x14ac:dyDescent="0.2">
      <c r="A39" s="374"/>
      <c r="B39" s="375"/>
      <c r="C39" s="376"/>
      <c r="D39" s="376"/>
    </row>
    <row r="40" spans="1:4" x14ac:dyDescent="0.2">
      <c r="A40" s="374"/>
      <c r="B40" s="375"/>
      <c r="C40" s="376"/>
      <c r="D40" s="376"/>
    </row>
    <row r="41" spans="1:4" x14ac:dyDescent="0.2">
      <c r="A41"/>
      <c r="B41"/>
      <c r="C41" s="376"/>
      <c r="D41" s="376"/>
    </row>
    <row r="42" spans="1:4" x14ac:dyDescent="0.2">
      <c r="A42" s="377"/>
      <c r="B42" s="377"/>
      <c r="C42" s="378"/>
      <c r="D42" s="379"/>
    </row>
    <row r="43" spans="1:4" x14ac:dyDescent="0.2">
      <c r="A43" s="377"/>
      <c r="B43" s="377"/>
      <c r="C43" s="378"/>
      <c r="D43" s="379"/>
    </row>
    <row r="44" spans="1:4" x14ac:dyDescent="0.2">
      <c r="A44" s="380"/>
      <c r="B44" s="381"/>
      <c r="C44" s="380"/>
      <c r="D44" s="380"/>
    </row>
    <row r="45" spans="1:4" ht="12.75" x14ac:dyDescent="0.2">
      <c r="A45" s="366"/>
      <c r="B45" s="366"/>
      <c r="C45" s="366"/>
      <c r="D45" s="366"/>
    </row>
    <row r="46" spans="1:4" ht="12.75" x14ac:dyDescent="0.2">
      <c r="A46" s="366"/>
      <c r="B46" s="366"/>
      <c r="C46" s="366"/>
      <c r="D46" s="366"/>
    </row>
    <row r="47" spans="1:4" ht="12.75" x14ac:dyDescent="0.2">
      <c r="A47" s="366"/>
      <c r="B47" s="366"/>
      <c r="C47" s="366"/>
      <c r="D47" s="366"/>
    </row>
    <row r="48" spans="1:4" ht="12.75" x14ac:dyDescent="0.2">
      <c r="A48" s="366"/>
      <c r="B48" s="366"/>
      <c r="C48" s="366"/>
      <c r="D48" s="366"/>
    </row>
    <row r="49" spans="1:4" x14ac:dyDescent="0.2">
      <c r="A49" s="380"/>
      <c r="B49" s="366"/>
      <c r="C49" s="367"/>
      <c r="D49" s="367"/>
    </row>
    <row r="50" spans="1:4" x14ac:dyDescent="0.2">
      <c r="A50" s="380"/>
      <c r="B50" s="366"/>
      <c r="C50" s="367"/>
      <c r="D50" s="367"/>
    </row>
    <row r="51" spans="1:4" x14ac:dyDescent="0.2">
      <c r="A51" s="380"/>
      <c r="B51" s="366"/>
      <c r="C51" s="367"/>
      <c r="D51" s="367"/>
    </row>
    <row r="52" spans="1:4" x14ac:dyDescent="0.2">
      <c r="A52" s="380"/>
      <c r="B52" s="366"/>
      <c r="C52" s="367"/>
      <c r="D52" s="367"/>
    </row>
  </sheetData>
  <conditionalFormatting sqref="D3:D4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77"/>
  <sheetViews>
    <sheetView zoomScale="80" zoomScaleNormal="80" workbookViewId="0">
      <selection activeCell="G16" sqref="G16"/>
    </sheetView>
  </sheetViews>
  <sheetFormatPr defaultColWidth="11.42578125" defaultRowHeight="12.75" x14ac:dyDescent="0.2"/>
  <cols>
    <col min="1" max="1" width="19.85546875" style="267" customWidth="1"/>
    <col min="2" max="2" width="15.28515625" style="267" customWidth="1"/>
    <col min="3" max="3" width="13.7109375" style="267" customWidth="1"/>
    <col min="4" max="4" width="125.140625" style="267" customWidth="1"/>
    <col min="5" max="5" width="11.42578125" style="267"/>
    <col min="6" max="6" width="13.7109375" style="267" customWidth="1"/>
    <col min="7" max="16384" width="11.42578125" style="267"/>
  </cols>
  <sheetData>
    <row r="1" spans="2:17" s="103" customFormat="1" x14ac:dyDescent="0.2">
      <c r="B1" s="101"/>
      <c r="C1" s="101"/>
      <c r="E1" s="137"/>
      <c r="G1" s="137"/>
      <c r="M1" s="104"/>
    </row>
    <row r="2" spans="2:17" s="103" customFormat="1" ht="16.5" customHeight="1" x14ac:dyDescent="0.2">
      <c r="B2" s="101"/>
      <c r="C2" s="101"/>
      <c r="D2" s="268" t="s">
        <v>23</v>
      </c>
      <c r="E2" s="269" t="s">
        <v>24</v>
      </c>
      <c r="F2" s="35" t="s">
        <v>397</v>
      </c>
      <c r="M2" s="104"/>
    </row>
    <row r="3" spans="2:17" s="103" customFormat="1" ht="16.5" customHeight="1" x14ac:dyDescent="0.2">
      <c r="B3" s="101"/>
      <c r="C3" s="101"/>
      <c r="D3" s="270" t="s">
        <v>26</v>
      </c>
      <c r="E3" s="269" t="s">
        <v>27</v>
      </c>
      <c r="F3" s="35">
        <v>2019</v>
      </c>
      <c r="M3" s="104"/>
    </row>
    <row r="4" spans="2:17" s="103" customFormat="1" ht="16.5" customHeight="1" x14ac:dyDescent="0.2">
      <c r="B4" s="101"/>
      <c r="C4" s="101"/>
      <c r="E4" s="271" t="s">
        <v>28</v>
      </c>
      <c r="F4" s="38" t="s">
        <v>909</v>
      </c>
      <c r="M4" s="104"/>
    </row>
    <row r="5" spans="2:17" s="103" customFormat="1" x14ac:dyDescent="0.2">
      <c r="B5" s="101"/>
      <c r="C5" s="101"/>
      <c r="E5" s="137"/>
      <c r="G5" s="137"/>
      <c r="M5" s="104"/>
    </row>
    <row r="11" spans="2:17" ht="19.5" x14ac:dyDescent="0.25">
      <c r="B11" s="272" t="s">
        <v>797</v>
      </c>
      <c r="C11" s="272"/>
      <c r="D11" s="273" t="s">
        <v>798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</row>
    <row r="12" spans="2:17" ht="19.5" x14ac:dyDescent="0.25">
      <c r="B12" s="272"/>
      <c r="C12" s="272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</row>
    <row r="13" spans="2:17" s="275" customFormat="1" ht="23.25" x14ac:dyDescent="0.35">
      <c r="B13" s="276" t="s">
        <v>799</v>
      </c>
      <c r="C13" s="277" t="s">
        <v>280</v>
      </c>
      <c r="D13" s="278" t="s">
        <v>800</v>
      </c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</row>
    <row r="14" spans="2:17" s="280" customFormat="1" ht="36" customHeight="1" x14ac:dyDescent="0.2">
      <c r="B14" s="282" t="s">
        <v>841</v>
      </c>
      <c r="C14" s="282" t="s">
        <v>537</v>
      </c>
      <c r="D14" s="283" t="s">
        <v>842</v>
      </c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</row>
    <row r="15" spans="2:17" s="280" customFormat="1" ht="36" customHeight="1" x14ac:dyDescent="0.2">
      <c r="B15" s="282" t="s">
        <v>843</v>
      </c>
      <c r="C15" s="282">
        <v>1</v>
      </c>
      <c r="D15" s="289" t="s">
        <v>844</v>
      </c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</row>
    <row r="16" spans="2:17" s="280" customFormat="1" ht="36" customHeight="1" x14ac:dyDescent="0.2">
      <c r="B16" s="282"/>
      <c r="C16" s="282"/>
      <c r="D16" s="283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</row>
    <row r="17" spans="2:17" s="280" customFormat="1" ht="31.5" customHeight="1" x14ac:dyDescent="0.2">
      <c r="B17" s="282"/>
      <c r="C17" s="282"/>
      <c r="D17" s="283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</row>
    <row r="18" spans="2:17" s="280" customFormat="1" ht="39" customHeight="1" x14ac:dyDescent="0.2">
      <c r="B18" s="282"/>
      <c r="C18" s="282"/>
      <c r="D18" s="283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</row>
    <row r="19" spans="2:17" s="280" customFormat="1" ht="41.25" customHeight="1" x14ac:dyDescent="0.2">
      <c r="B19" s="282"/>
      <c r="C19" s="282"/>
      <c r="D19" s="283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</row>
    <row r="20" spans="2:17" s="280" customFormat="1" ht="33.75" customHeight="1" x14ac:dyDescent="0.2">
      <c r="B20" s="282"/>
      <c r="C20" s="282"/>
      <c r="D20" s="283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</row>
    <row r="21" spans="2:17" s="280" customFormat="1" ht="39" customHeight="1" x14ac:dyDescent="0.2">
      <c r="B21" s="282"/>
      <c r="C21" s="282"/>
      <c r="D21" s="283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</row>
    <row r="22" spans="2:17" s="280" customFormat="1" ht="34.5" customHeight="1" x14ac:dyDescent="0.2">
      <c r="B22" s="282"/>
      <c r="C22" s="282"/>
      <c r="D22" s="283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</row>
    <row r="23" spans="2:17" s="280" customFormat="1" ht="28.5" customHeight="1" x14ac:dyDescent="0.2">
      <c r="B23" s="282"/>
      <c r="C23" s="282"/>
      <c r="D23" s="283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</row>
    <row r="24" spans="2:17" s="280" customFormat="1" ht="20.100000000000001" customHeight="1" x14ac:dyDescent="0.2">
      <c r="B24" s="282"/>
      <c r="C24" s="282"/>
      <c r="D24" s="283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</row>
    <row r="25" spans="2:17" s="280" customFormat="1" ht="20.100000000000001" customHeight="1" x14ac:dyDescent="0.2">
      <c r="B25" s="282"/>
      <c r="C25" s="282"/>
      <c r="D25" s="282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</row>
    <row r="26" spans="2:17" s="280" customFormat="1" ht="20.100000000000001" customHeight="1" x14ac:dyDescent="0.2">
      <c r="B26" s="282"/>
      <c r="C26" s="282"/>
      <c r="D26" s="282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</row>
    <row r="27" spans="2:17" s="280" customFormat="1" ht="20.100000000000001" customHeight="1" x14ac:dyDescent="0.2">
      <c r="B27" s="282"/>
      <c r="C27" s="282"/>
      <c r="D27" s="282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</row>
    <row r="28" spans="2:17" s="280" customFormat="1" ht="20.100000000000001" customHeight="1" x14ac:dyDescent="0.2">
      <c r="B28" s="282"/>
      <c r="C28" s="282"/>
      <c r="D28" s="282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</row>
    <row r="29" spans="2:17" s="280" customFormat="1" ht="20.100000000000001" customHeight="1" x14ac:dyDescent="0.2">
      <c r="B29" s="282"/>
      <c r="C29" s="282"/>
      <c r="D29" s="282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</row>
    <row r="30" spans="2:17" s="280" customFormat="1" ht="20.100000000000001" customHeight="1" x14ac:dyDescent="0.2">
      <c r="B30" s="282"/>
      <c r="C30" s="282"/>
      <c r="D30" s="282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</row>
    <row r="31" spans="2:17" s="280" customFormat="1" ht="20.100000000000001" customHeight="1" x14ac:dyDescent="0.2">
      <c r="B31" s="282"/>
      <c r="C31" s="282"/>
      <c r="D31" s="282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</row>
    <row r="32" spans="2:17" s="280" customFormat="1" ht="20.100000000000001" customHeight="1" x14ac:dyDescent="0.2">
      <c r="B32" s="282"/>
      <c r="C32" s="282"/>
      <c r="D32" s="282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</row>
    <row r="33" spans="2:17" s="280" customFormat="1" ht="20.100000000000001" customHeight="1" x14ac:dyDescent="0.2">
      <c r="B33" s="282"/>
      <c r="C33" s="282"/>
      <c r="D33" s="282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</row>
    <row r="34" spans="2:17" s="280" customFormat="1" ht="20.100000000000001" customHeight="1" x14ac:dyDescent="0.2">
      <c r="B34" s="282"/>
      <c r="C34" s="282"/>
      <c r="D34" s="282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</row>
    <row r="35" spans="2:17" s="280" customFormat="1" ht="20.100000000000001" customHeight="1" x14ac:dyDescent="0.2">
      <c r="B35" s="282"/>
      <c r="C35" s="282"/>
      <c r="D35" s="282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</row>
    <row r="36" spans="2:17" s="280" customFormat="1" ht="20.100000000000001" customHeight="1" x14ac:dyDescent="0.2">
      <c r="B36" s="282"/>
      <c r="C36" s="282"/>
      <c r="D36" s="282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</row>
    <row r="37" spans="2:17" s="280" customFormat="1" ht="20.100000000000001" customHeight="1" x14ac:dyDescent="0.2">
      <c r="B37" s="282"/>
      <c r="C37" s="282"/>
      <c r="D37" s="282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</row>
    <row r="38" spans="2:17" s="280" customFormat="1" ht="20.100000000000001" customHeight="1" x14ac:dyDescent="0.2">
      <c r="B38" s="282"/>
      <c r="C38" s="282"/>
      <c r="D38" s="282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</row>
    <row r="39" spans="2:17" s="280" customFormat="1" ht="20.100000000000001" customHeight="1" x14ac:dyDescent="0.2">
      <c r="B39" s="282"/>
      <c r="C39" s="282"/>
      <c r="D39" s="282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</row>
    <row r="40" spans="2:17" s="280" customFormat="1" ht="20.100000000000001" customHeight="1" x14ac:dyDescent="0.2">
      <c r="B40" s="282"/>
      <c r="C40" s="282"/>
      <c r="D40" s="282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</row>
    <row r="41" spans="2:17" s="280" customFormat="1" ht="20.100000000000001" customHeight="1" x14ac:dyDescent="0.2">
      <c r="B41" s="282"/>
      <c r="C41" s="282"/>
      <c r="D41" s="282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</row>
    <row r="42" spans="2:17" s="280" customFormat="1" ht="20.100000000000001" customHeight="1" x14ac:dyDescent="0.2">
      <c r="B42" s="282"/>
      <c r="C42" s="282"/>
      <c r="D42" s="282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</row>
    <row r="43" spans="2:17" s="280" customFormat="1" ht="20.100000000000001" customHeight="1" x14ac:dyDescent="0.2">
      <c r="B43" s="282"/>
      <c r="C43" s="282"/>
      <c r="D43" s="282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</row>
    <row r="44" spans="2:17" s="280" customFormat="1" ht="20.100000000000001" customHeight="1" x14ac:dyDescent="0.2">
      <c r="B44" s="282"/>
      <c r="C44" s="282"/>
      <c r="D44" s="282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</row>
    <row r="45" spans="2:17" s="280" customFormat="1" ht="20.100000000000001" customHeight="1" x14ac:dyDescent="0.2">
      <c r="B45" s="282"/>
      <c r="C45" s="282"/>
      <c r="D45" s="282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</row>
    <row r="46" spans="2:17" s="280" customFormat="1" ht="20.100000000000001" customHeight="1" x14ac:dyDescent="0.2">
      <c r="B46" s="282"/>
      <c r="C46" s="282"/>
      <c r="D46" s="282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</row>
    <row r="47" spans="2:17" s="280" customFormat="1" ht="20.100000000000001" customHeight="1" x14ac:dyDescent="0.2">
      <c r="B47" s="282"/>
      <c r="C47" s="282"/>
      <c r="D47" s="282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</row>
    <row r="48" spans="2:17" s="280" customFormat="1" ht="20.100000000000001" customHeight="1" x14ac:dyDescent="0.2">
      <c r="B48" s="282"/>
      <c r="C48" s="282"/>
      <c r="D48" s="282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</row>
    <row r="49" spans="2:17" s="280" customFormat="1" ht="20.100000000000001" customHeight="1" x14ac:dyDescent="0.2">
      <c r="B49" s="282"/>
      <c r="C49" s="282"/>
      <c r="D49" s="282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</row>
    <row r="50" spans="2:17" s="280" customFormat="1" ht="20.100000000000001" customHeight="1" x14ac:dyDescent="0.2">
      <c r="B50" s="282"/>
      <c r="C50" s="282"/>
      <c r="D50" s="282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</row>
    <row r="51" spans="2:17" s="280" customFormat="1" ht="20.100000000000001" customHeight="1" x14ac:dyDescent="0.2">
      <c r="B51" s="282"/>
      <c r="C51" s="282"/>
      <c r="D51" s="282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</row>
    <row r="52" spans="2:17" s="280" customFormat="1" ht="20.100000000000001" customHeight="1" x14ac:dyDescent="0.2">
      <c r="B52" s="282"/>
      <c r="C52" s="282"/>
      <c r="D52" s="282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</row>
    <row r="53" spans="2:17" s="280" customFormat="1" ht="20.100000000000001" customHeight="1" x14ac:dyDescent="0.2">
      <c r="B53" s="282"/>
      <c r="C53" s="282"/>
      <c r="D53" s="282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</row>
    <row r="54" spans="2:17" s="280" customFormat="1" ht="20.100000000000001" customHeight="1" x14ac:dyDescent="0.2">
      <c r="B54" s="282"/>
      <c r="C54" s="282"/>
      <c r="D54" s="282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</row>
    <row r="55" spans="2:17" s="280" customFormat="1" ht="20.100000000000001" customHeight="1" x14ac:dyDescent="0.2">
      <c r="B55" s="282"/>
      <c r="C55" s="282"/>
      <c r="D55" s="282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</row>
    <row r="56" spans="2:17" s="280" customFormat="1" ht="20.100000000000001" customHeight="1" x14ac:dyDescent="0.2">
      <c r="B56" s="282"/>
      <c r="C56" s="282"/>
      <c r="D56" s="282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</row>
    <row r="57" spans="2:17" s="280" customFormat="1" ht="20.100000000000001" customHeight="1" x14ac:dyDescent="0.2">
      <c r="B57" s="282"/>
      <c r="C57" s="282"/>
      <c r="D57" s="282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</row>
    <row r="58" spans="2:17" s="280" customFormat="1" ht="20.100000000000001" customHeight="1" x14ac:dyDescent="0.2">
      <c r="B58" s="282"/>
      <c r="C58" s="282"/>
      <c r="D58" s="282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</row>
    <row r="59" spans="2:17" s="284" customFormat="1" ht="20.100000000000001" customHeight="1" x14ac:dyDescent="0.2">
      <c r="B59" s="285"/>
      <c r="C59" s="285"/>
      <c r="D59" s="285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</row>
    <row r="60" spans="2:17" s="284" customFormat="1" ht="20.100000000000001" customHeight="1" x14ac:dyDescent="0.2">
      <c r="B60" s="285"/>
      <c r="C60" s="285"/>
      <c r="D60" s="285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</row>
    <row r="61" spans="2:17" s="284" customFormat="1" ht="20.100000000000001" customHeight="1" x14ac:dyDescent="0.2">
      <c r="B61" s="285"/>
      <c r="C61" s="285"/>
      <c r="D61" s="285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</row>
    <row r="62" spans="2:17" s="284" customFormat="1" ht="20.100000000000001" customHeight="1" x14ac:dyDescent="0.2">
      <c r="B62" s="285"/>
      <c r="C62" s="285"/>
      <c r="D62" s="285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</row>
    <row r="63" spans="2:17" s="284" customFormat="1" ht="20.100000000000001" customHeight="1" x14ac:dyDescent="0.2">
      <c r="B63" s="285"/>
      <c r="C63" s="285"/>
      <c r="D63" s="285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</row>
    <row r="64" spans="2:17" s="284" customFormat="1" ht="20.100000000000001" customHeight="1" x14ac:dyDescent="0.2">
      <c r="B64" s="285"/>
      <c r="C64" s="285"/>
      <c r="D64" s="285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</row>
    <row r="65" spans="1:17" s="284" customFormat="1" ht="20.100000000000001" customHeight="1" x14ac:dyDescent="0.2">
      <c r="B65" s="285"/>
      <c r="C65" s="285"/>
      <c r="D65" s="285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</row>
    <row r="66" spans="1:17" s="284" customFormat="1" ht="20.100000000000001" customHeight="1" x14ac:dyDescent="0.2">
      <c r="B66" s="285"/>
      <c r="C66" s="285"/>
      <c r="D66" s="285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</row>
    <row r="67" spans="1:17" s="284" customFormat="1" ht="20.100000000000001" customHeight="1" x14ac:dyDescent="0.2">
      <c r="B67" s="285"/>
      <c r="C67" s="285"/>
      <c r="D67" s="285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</row>
    <row r="68" spans="1:17" s="284" customFormat="1" ht="20.100000000000001" customHeight="1" x14ac:dyDescent="0.2">
      <c r="B68" s="285"/>
      <c r="C68" s="285"/>
      <c r="D68" s="285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</row>
    <row r="69" spans="1:17" x14ac:dyDescent="0.2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</row>
    <row r="70" spans="1:17" x14ac:dyDescent="0.2">
      <c r="A70" s="274"/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</row>
    <row r="71" spans="1:17" x14ac:dyDescent="0.2">
      <c r="A71" s="274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</row>
    <row r="72" spans="1:17" ht="18" x14ac:dyDescent="0.25">
      <c r="A72" s="274"/>
      <c r="B72" s="274"/>
      <c r="C72" s="274"/>
      <c r="D72" s="525" t="s">
        <v>801</v>
      </c>
      <c r="E72" s="525"/>
      <c r="F72" s="525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</row>
    <row r="73" spans="1:17" ht="13.5" customHeight="1" x14ac:dyDescent="0.2">
      <c r="A73" s="274"/>
      <c r="B73" s="274"/>
      <c r="C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</row>
    <row r="74" spans="1:17" ht="21.95" customHeight="1" x14ac:dyDescent="0.25">
      <c r="A74" s="526" t="s">
        <v>118</v>
      </c>
      <c r="B74" s="526"/>
      <c r="C74" s="526"/>
      <c r="D74" s="287" t="s">
        <v>808</v>
      </c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</row>
    <row r="75" spans="1:17" ht="21.95" customHeight="1" x14ac:dyDescent="0.25">
      <c r="A75" s="527" t="s">
        <v>20</v>
      </c>
      <c r="B75" s="527"/>
      <c r="C75" s="527"/>
      <c r="D75" s="288" t="s">
        <v>809</v>
      </c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</row>
    <row r="76" spans="1:17" ht="21.95" customHeight="1" x14ac:dyDescent="0.25">
      <c r="A76" s="527" t="s">
        <v>21</v>
      </c>
      <c r="B76" s="527"/>
      <c r="C76" s="527"/>
      <c r="D76" s="287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</row>
    <row r="77" spans="1:17" ht="21.95" customHeight="1" x14ac:dyDescent="0.25">
      <c r="A77" s="527" t="s">
        <v>22</v>
      </c>
      <c r="B77" s="527"/>
      <c r="C77" s="527"/>
      <c r="D77" s="291" t="s">
        <v>804</v>
      </c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</row>
  </sheetData>
  <sheetProtection selectLockedCells="1" selectUnlockedCells="1"/>
  <mergeCells count="5">
    <mergeCell ref="D72:F72"/>
    <mergeCell ref="A74:C74"/>
    <mergeCell ref="A75:C75"/>
    <mergeCell ref="A76:C76"/>
    <mergeCell ref="A77:C77"/>
  </mergeCells>
  <hyperlinks>
    <hyperlink ref="D77" r:id="rId1" xr:uid="{00000000-0004-0000-0E00-000000000000}"/>
  </hyperlinks>
  <printOptions horizontalCentered="1" verticalCentered="1"/>
  <pageMargins left="0" right="0" top="0.27986111111111112" bottom="0" header="0.51180555555555551" footer="0"/>
  <pageSetup scale="51" firstPageNumber="0" orientation="portrait" horizontalDpi="300" verticalDpi="300" r:id="rId2"/>
  <headerFooter alignWithMargins="0">
    <oddFooter>&amp;L&amp;12ANEXOS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Q75"/>
  <sheetViews>
    <sheetView topLeftCell="J1" zoomScale="70" zoomScaleNormal="70" workbookViewId="0">
      <selection activeCell="S4" sqref="S4"/>
    </sheetView>
  </sheetViews>
  <sheetFormatPr defaultRowHeight="12.75" x14ac:dyDescent="0.2"/>
  <cols>
    <col min="1" max="1" width="8.28515625" style="1" customWidth="1"/>
    <col min="2" max="3" width="5" style="1" customWidth="1"/>
    <col min="4" max="9" width="9.140625" style="1"/>
    <col min="10" max="10" width="43.42578125" style="1" customWidth="1"/>
    <col min="11" max="11" width="55.85546875" style="1" customWidth="1"/>
    <col min="12" max="12" width="20.7109375" style="1" customWidth="1"/>
    <col min="13" max="13" width="15.28515625" style="1" customWidth="1"/>
    <col min="14" max="14" width="54.140625" style="1" customWidth="1"/>
    <col min="15" max="15" width="20.85546875" style="1" customWidth="1"/>
    <col min="16" max="16" width="15.28515625" style="1" customWidth="1"/>
    <col min="17" max="16384" width="9.140625" style="1"/>
  </cols>
  <sheetData>
    <row r="2" spans="1:43" s="3" customFormat="1" ht="26.25" customHeight="1" x14ac:dyDescent="0.25">
      <c r="A2" s="461" t="s">
        <v>23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16" t="s">
        <v>24</v>
      </c>
      <c r="P2" s="462" t="s">
        <v>25</v>
      </c>
      <c r="Q2" s="462"/>
    </row>
    <row r="3" spans="1:43" s="6" customFormat="1" ht="30" customHeight="1" x14ac:dyDescent="0.2">
      <c r="A3" s="463" t="s">
        <v>26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16" t="s">
        <v>27</v>
      </c>
      <c r="P3" s="17">
        <v>2019</v>
      </c>
    </row>
    <row r="4" spans="1:43" s="6" customFormat="1" ht="23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8" t="s">
        <v>28</v>
      </c>
      <c r="P4" s="5" t="s">
        <v>909</v>
      </c>
    </row>
    <row r="5" spans="1:43" s="6" customFormat="1" ht="23.25" customHeight="1" x14ac:dyDescent="0.2">
      <c r="A5" s="464"/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P5" s="8"/>
    </row>
    <row r="6" spans="1:43" s="6" customFormat="1" ht="23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8"/>
    </row>
    <row r="7" spans="1:43" s="6" customFormat="1" ht="23.25" customHeight="1" x14ac:dyDescent="0.2">
      <c r="A7" s="7"/>
      <c r="B7" s="7"/>
      <c r="C7" s="7"/>
      <c r="D7" s="7"/>
      <c r="E7" s="7"/>
      <c r="F7" s="7"/>
      <c r="G7" s="7"/>
      <c r="H7" s="7"/>
      <c r="I7" s="465" t="s">
        <v>29</v>
      </c>
      <c r="J7" s="465"/>
      <c r="K7" s="466" t="s">
        <v>30</v>
      </c>
      <c r="L7" s="466"/>
      <c r="M7" s="466"/>
      <c r="N7" s="466"/>
      <c r="O7" s="448" t="s">
        <v>7</v>
      </c>
      <c r="P7" s="448"/>
    </row>
    <row r="8" spans="1:43" s="9" customFormat="1" ht="10.5" customHeight="1" x14ac:dyDescent="0.2">
      <c r="O8" s="10"/>
      <c r="P8" s="10"/>
    </row>
    <row r="9" spans="1:43" s="9" customFormat="1" ht="28.5" customHeight="1" x14ac:dyDescent="0.2">
      <c r="K9" s="20" t="s">
        <v>31</v>
      </c>
      <c r="L9" s="20" t="s">
        <v>32</v>
      </c>
      <c r="M9" s="20" t="s">
        <v>33</v>
      </c>
      <c r="N9" s="20" t="s">
        <v>34</v>
      </c>
      <c r="O9" s="20" t="s">
        <v>32</v>
      </c>
      <c r="P9" s="20" t="s">
        <v>33</v>
      </c>
    </row>
    <row r="10" spans="1:43" s="9" customFormat="1" ht="28.5" customHeight="1" x14ac:dyDescent="0.2">
      <c r="A10" s="467" t="s">
        <v>35</v>
      </c>
      <c r="B10" s="467"/>
      <c r="C10" s="467"/>
      <c r="D10" s="467"/>
      <c r="E10" s="467"/>
      <c r="F10" s="467"/>
      <c r="G10" s="467"/>
      <c r="H10" s="467"/>
      <c r="I10" s="467"/>
      <c r="J10" s="467"/>
      <c r="K10" s="21" t="s">
        <v>904</v>
      </c>
      <c r="L10" s="22" t="s">
        <v>894</v>
      </c>
      <c r="M10" s="23">
        <v>28850</v>
      </c>
      <c r="N10" s="24" t="s">
        <v>839</v>
      </c>
      <c r="O10" s="26" t="s">
        <v>835</v>
      </c>
      <c r="P10" s="23">
        <v>232769</v>
      </c>
    </row>
    <row r="11" spans="1:43" s="9" customFormat="1" ht="28.5" customHeight="1" x14ac:dyDescent="0.2">
      <c r="A11" s="467" t="s">
        <v>36</v>
      </c>
      <c r="B11" s="467"/>
      <c r="C11" s="467"/>
      <c r="D11" s="467"/>
      <c r="E11" s="467"/>
      <c r="F11" s="467"/>
      <c r="G11" s="467"/>
      <c r="H11" s="467"/>
      <c r="I11" s="467"/>
      <c r="J11" s="467"/>
      <c r="K11" s="21" t="s">
        <v>830</v>
      </c>
      <c r="L11" s="22" t="s">
        <v>831</v>
      </c>
      <c r="M11" s="23">
        <v>26403</v>
      </c>
      <c r="N11" s="24" t="s">
        <v>832</v>
      </c>
      <c r="O11" s="25" t="s">
        <v>833</v>
      </c>
      <c r="P11" s="23">
        <v>15409</v>
      </c>
    </row>
    <row r="12" spans="1:43" s="9" customFormat="1" ht="28.5" customHeight="1" x14ac:dyDescent="0.2">
      <c r="A12" s="467" t="s">
        <v>37</v>
      </c>
      <c r="B12" s="467"/>
      <c r="C12" s="467"/>
      <c r="D12" s="467"/>
      <c r="E12" s="467"/>
      <c r="F12" s="467"/>
      <c r="G12" s="467"/>
      <c r="H12" s="467"/>
      <c r="I12" s="467"/>
      <c r="J12" s="467"/>
      <c r="K12" s="24" t="s">
        <v>892</v>
      </c>
      <c r="L12" s="26" t="s">
        <v>829</v>
      </c>
      <c r="M12" s="23">
        <v>447536</v>
      </c>
      <c r="N12" s="27" t="s">
        <v>893</v>
      </c>
      <c r="O12" s="26" t="s">
        <v>835</v>
      </c>
      <c r="P12" s="392">
        <v>409213</v>
      </c>
    </row>
    <row r="13" spans="1:43" s="9" customFormat="1" ht="28.5" customHeight="1" x14ac:dyDescent="0.2">
      <c r="A13" s="467" t="s">
        <v>38</v>
      </c>
      <c r="B13" s="467"/>
      <c r="C13" s="467"/>
      <c r="D13" s="467"/>
      <c r="E13" s="467"/>
      <c r="F13" s="467"/>
      <c r="G13" s="467"/>
      <c r="H13" s="467"/>
      <c r="I13" s="467"/>
      <c r="J13" s="467"/>
      <c r="K13" s="27" t="s">
        <v>904</v>
      </c>
      <c r="L13" s="26" t="s">
        <v>833</v>
      </c>
      <c r="M13" s="23">
        <v>28850</v>
      </c>
      <c r="N13" s="27" t="s">
        <v>836</v>
      </c>
      <c r="O13" s="26" t="s">
        <v>835</v>
      </c>
      <c r="P13" s="28">
        <v>388219</v>
      </c>
    </row>
    <row r="14" spans="1:43" s="9" customFormat="1" ht="28.5" customHeight="1" x14ac:dyDescent="0.2">
      <c r="A14" s="467" t="s">
        <v>39</v>
      </c>
      <c r="B14" s="467"/>
      <c r="C14" s="467"/>
      <c r="D14" s="467"/>
      <c r="E14" s="467"/>
      <c r="F14" s="467"/>
      <c r="G14" s="467"/>
      <c r="H14" s="467"/>
      <c r="I14" s="467"/>
      <c r="J14" s="467"/>
      <c r="K14" s="27" t="s">
        <v>904</v>
      </c>
      <c r="L14" s="26" t="s">
        <v>833</v>
      </c>
      <c r="M14" s="23">
        <v>28850</v>
      </c>
      <c r="N14" s="27" t="s">
        <v>836</v>
      </c>
      <c r="O14" s="26" t="s">
        <v>829</v>
      </c>
      <c r="P14" s="28">
        <v>388219</v>
      </c>
    </row>
    <row r="15" spans="1:43" s="9" customFormat="1" ht="28.5" customHeight="1" x14ac:dyDescent="0.2">
      <c r="A15" s="467" t="s">
        <v>40</v>
      </c>
      <c r="B15" s="467"/>
      <c r="C15" s="467"/>
      <c r="D15" s="467"/>
      <c r="E15" s="467"/>
      <c r="F15" s="467"/>
      <c r="G15" s="467"/>
      <c r="H15" s="467"/>
      <c r="I15" s="467"/>
      <c r="J15" s="467"/>
      <c r="K15" s="24" t="s">
        <v>837</v>
      </c>
      <c r="L15" s="26" t="s">
        <v>838</v>
      </c>
      <c r="M15" s="23">
        <v>8809</v>
      </c>
      <c r="N15" s="24" t="s">
        <v>895</v>
      </c>
      <c r="O15" s="26" t="s">
        <v>829</v>
      </c>
      <c r="P15" s="23">
        <v>295460</v>
      </c>
    </row>
    <row r="16" spans="1:43" ht="28.5" customHeight="1" x14ac:dyDescent="0.2">
      <c r="A16" s="467" t="s">
        <v>41</v>
      </c>
      <c r="B16" s="467"/>
      <c r="C16" s="467"/>
      <c r="D16" s="467"/>
      <c r="E16" s="467"/>
      <c r="F16" s="467"/>
      <c r="G16" s="467"/>
      <c r="H16" s="467"/>
      <c r="I16" s="467"/>
      <c r="J16" s="467"/>
      <c r="K16" s="24" t="s">
        <v>839</v>
      </c>
      <c r="L16" s="26" t="s">
        <v>829</v>
      </c>
      <c r="M16" s="23">
        <v>232769</v>
      </c>
      <c r="N16" s="24" t="s">
        <v>834</v>
      </c>
      <c r="O16" s="26" t="s">
        <v>829</v>
      </c>
      <c r="P16" s="23">
        <v>74363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28.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28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28.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</sheetData>
  <sheetProtection selectLockedCells="1" selectUnlockedCells="1"/>
  <mergeCells count="14">
    <mergeCell ref="A16:J16"/>
    <mergeCell ref="A10:J10"/>
    <mergeCell ref="A11:J11"/>
    <mergeCell ref="A12:J12"/>
    <mergeCell ref="A13:J13"/>
    <mergeCell ref="A14:J14"/>
    <mergeCell ref="A15:J15"/>
    <mergeCell ref="A2:N2"/>
    <mergeCell ref="P2:Q2"/>
    <mergeCell ref="A3:N3"/>
    <mergeCell ref="A5:N5"/>
    <mergeCell ref="I7:J7"/>
    <mergeCell ref="K7:N7"/>
    <mergeCell ref="O7:P7"/>
  </mergeCells>
  <pageMargins left="0.39374999999999999" right="0.39374999999999999" top="1.929861111111111" bottom="0.98402777777777772" header="0.51180555555555551" footer="0.51180555555555551"/>
  <pageSetup paperSize="9" scale="47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U75"/>
  <sheetViews>
    <sheetView tabSelected="1" zoomScale="80" zoomScaleNormal="80" workbookViewId="0">
      <selection activeCell="C13" sqref="C13"/>
    </sheetView>
  </sheetViews>
  <sheetFormatPr defaultColWidth="11.42578125" defaultRowHeight="11.25" x14ac:dyDescent="0.15"/>
  <cols>
    <col min="1" max="1" width="9" style="29" customWidth="1"/>
    <col min="2" max="2" width="39.7109375" style="30" customWidth="1"/>
    <col min="3" max="3" width="19.28515625" style="31" customWidth="1"/>
    <col min="4" max="4" width="19.5703125" style="31" customWidth="1"/>
    <col min="5" max="5" width="14.28515625" style="31" customWidth="1"/>
    <col min="6" max="8" width="10.7109375" style="31" customWidth="1"/>
    <col min="9" max="16384" width="11.42578125" style="31"/>
  </cols>
  <sheetData>
    <row r="2" spans="1:47" ht="15.75" customHeight="1" x14ac:dyDescent="0.2">
      <c r="A2" t="s">
        <v>42</v>
      </c>
      <c r="B2" s="32"/>
      <c r="C2" s="33"/>
      <c r="D2" s="34" t="s">
        <v>24</v>
      </c>
      <c r="E2" s="35" t="s">
        <v>25</v>
      </c>
    </row>
    <row r="3" spans="1:47" ht="15.75" customHeight="1" x14ac:dyDescent="0.2">
      <c r="A3" s="36" t="s">
        <v>43</v>
      </c>
      <c r="B3" s="32"/>
      <c r="D3" s="34" t="s">
        <v>27</v>
      </c>
      <c r="E3" s="35">
        <v>2019</v>
      </c>
    </row>
    <row r="4" spans="1:47" ht="15.75" customHeight="1" x14ac:dyDescent="0.15">
      <c r="A4" s="31"/>
      <c r="D4" s="37" t="s">
        <v>28</v>
      </c>
      <c r="E4" s="38" t="s">
        <v>909</v>
      </c>
    </row>
    <row r="5" spans="1:47" ht="15.75" customHeight="1" x14ac:dyDescent="0.15"/>
    <row r="6" spans="1:47" ht="15.75" customHeight="1" x14ac:dyDescent="0.15">
      <c r="D6" s="39"/>
      <c r="E6" s="40"/>
    </row>
    <row r="7" spans="1:47" ht="20.25" customHeight="1" x14ac:dyDescent="0.15">
      <c r="A7" s="41" t="s">
        <v>44</v>
      </c>
      <c r="B7" s="42" t="s">
        <v>45</v>
      </c>
      <c r="C7" s="43"/>
      <c r="D7" s="44"/>
      <c r="E7" s="43"/>
      <c r="F7" s="43"/>
      <c r="G7" s="43"/>
      <c r="H7" s="43"/>
      <c r="I7" s="43"/>
      <c r="J7" s="43"/>
    </row>
    <row r="8" spans="1:47" ht="19.5" customHeight="1" x14ac:dyDescent="0.15">
      <c r="A8" s="45" t="s">
        <v>46</v>
      </c>
      <c r="B8" s="46" t="s">
        <v>47</v>
      </c>
      <c r="C8" s="47" t="s">
        <v>48</v>
      </c>
      <c r="D8" s="48"/>
      <c r="E8" s="49"/>
      <c r="F8" s="50"/>
      <c r="G8" s="50"/>
      <c r="H8" s="50"/>
      <c r="I8" s="50"/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</row>
    <row r="9" spans="1:47" ht="15" customHeight="1" x14ac:dyDescent="0.15">
      <c r="A9" s="52" t="s">
        <v>49</v>
      </c>
      <c r="B9" s="53" t="s">
        <v>50</v>
      </c>
      <c r="C9" s="54"/>
      <c r="D9" s="55"/>
      <c r="E9" s="50"/>
      <c r="F9" s="50"/>
      <c r="G9" s="50"/>
      <c r="H9" s="50"/>
      <c r="I9" s="50"/>
      <c r="J9" s="50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</row>
    <row r="10" spans="1:47" ht="12" customHeight="1" x14ac:dyDescent="0.15">
      <c r="A10" s="56"/>
      <c r="B10" s="49"/>
      <c r="C10" s="56"/>
      <c r="D10" s="55"/>
      <c r="E10" s="50"/>
      <c r="F10" s="50"/>
      <c r="G10" s="50"/>
      <c r="H10" s="50"/>
      <c r="I10" s="50"/>
      <c r="J10" s="50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</row>
    <row r="11" spans="1:47" s="51" customFormat="1" ht="15" customHeight="1" x14ac:dyDescent="0.15">
      <c r="A11" s="57" t="s">
        <v>51</v>
      </c>
      <c r="B11" s="58" t="s">
        <v>52</v>
      </c>
      <c r="C11" s="59">
        <f>SUM(C12:C14)</f>
        <v>1254544</v>
      </c>
      <c r="D11" s="60"/>
      <c r="E11" s="50"/>
      <c r="F11" s="50"/>
      <c r="G11" s="50"/>
      <c r="H11" s="50"/>
      <c r="I11" s="50"/>
    </row>
    <row r="12" spans="1:47" s="51" customFormat="1" ht="15" customHeight="1" x14ac:dyDescent="0.15">
      <c r="A12" s="61" t="s">
        <v>53</v>
      </c>
      <c r="B12" s="62" t="s">
        <v>54</v>
      </c>
      <c r="C12" s="63">
        <v>1254544</v>
      </c>
      <c r="D12" s="60"/>
      <c r="E12" s="64"/>
      <c r="F12" s="50"/>
      <c r="G12" s="50"/>
      <c r="H12" s="50"/>
      <c r="I12" s="50"/>
      <c r="J12" s="50"/>
    </row>
    <row r="13" spans="1:47" s="51" customFormat="1" ht="15" customHeight="1" x14ac:dyDescent="0.15">
      <c r="A13" s="65" t="s">
        <v>55</v>
      </c>
      <c r="B13" s="66" t="s">
        <v>56</v>
      </c>
      <c r="C13" s="67"/>
      <c r="D13" s="60"/>
      <c r="E13" s="50"/>
      <c r="F13" s="50"/>
      <c r="G13" s="50"/>
      <c r="H13" s="50"/>
      <c r="I13" s="50"/>
      <c r="J13" s="50"/>
    </row>
    <row r="14" spans="1:47" s="51" customFormat="1" ht="15" customHeight="1" x14ac:dyDescent="0.15">
      <c r="A14" s="61" t="s">
        <v>57</v>
      </c>
      <c r="B14" s="68" t="s">
        <v>58</v>
      </c>
      <c r="C14" s="69"/>
      <c r="D14" s="60"/>
      <c r="E14" s="50"/>
      <c r="F14" s="50"/>
      <c r="G14" s="50"/>
      <c r="H14" s="50"/>
      <c r="I14" s="50"/>
      <c r="J14" s="50"/>
    </row>
    <row r="15" spans="1:47" s="51" customFormat="1" ht="12" customHeight="1" x14ac:dyDescent="0.15">
      <c r="A15" s="70"/>
      <c r="B15" s="71"/>
      <c r="C15" s="72"/>
      <c r="D15" s="60"/>
      <c r="E15" s="73"/>
      <c r="F15" s="50"/>
      <c r="G15" s="50"/>
      <c r="H15" s="50"/>
      <c r="I15" s="50"/>
      <c r="J15" s="50"/>
    </row>
    <row r="16" spans="1:47" s="51" customFormat="1" ht="15" customHeight="1" x14ac:dyDescent="0.15">
      <c r="A16" s="74" t="s">
        <v>59</v>
      </c>
      <c r="B16" s="75" t="s">
        <v>60</v>
      </c>
      <c r="C16" s="76">
        <f>SUM(C17:C41)</f>
        <v>1776639.1500000001</v>
      </c>
      <c r="D16" s="60"/>
      <c r="E16" s="73"/>
      <c r="F16" s="50"/>
      <c r="G16" s="50"/>
      <c r="H16" s="50"/>
      <c r="I16" s="50"/>
      <c r="J16" s="50"/>
    </row>
    <row r="17" spans="1:10" s="51" customFormat="1" ht="15" customHeight="1" x14ac:dyDescent="0.15">
      <c r="A17" s="77" t="s">
        <v>61</v>
      </c>
      <c r="B17" s="78" t="s">
        <v>62</v>
      </c>
      <c r="C17" s="79">
        <f>SUM('FIN. DETALHADO'!D11:D18)</f>
        <v>697021.10000000009</v>
      </c>
      <c r="D17" s="60"/>
      <c r="E17" s="60"/>
      <c r="F17" s="50"/>
      <c r="G17" s="50"/>
      <c r="H17" s="50"/>
      <c r="I17" s="50"/>
      <c r="J17" s="50"/>
    </row>
    <row r="18" spans="1:10" s="51" customFormat="1" ht="15" customHeight="1" x14ac:dyDescent="0.15">
      <c r="A18" s="80" t="s">
        <v>63</v>
      </c>
      <c r="B18" s="81" t="s">
        <v>64</v>
      </c>
      <c r="C18" s="82">
        <f>SUM('FIN. DETALHADO'!D19:D56)</f>
        <v>626117.28</v>
      </c>
      <c r="D18" s="60"/>
      <c r="E18" s="50"/>
      <c r="F18" s="50"/>
      <c r="G18" s="50"/>
      <c r="H18" s="50"/>
      <c r="I18" s="50"/>
      <c r="J18" s="50"/>
    </row>
    <row r="19" spans="1:10" s="51" customFormat="1" ht="15" customHeight="1" x14ac:dyDescent="0.15">
      <c r="A19" s="80" t="s">
        <v>65</v>
      </c>
      <c r="B19" s="81" t="s">
        <v>66</v>
      </c>
      <c r="C19" s="82">
        <f>SUM('FIN. DETALHADO'!D57:D63)</f>
        <v>17500.48</v>
      </c>
      <c r="D19" s="60"/>
      <c r="E19" s="83"/>
      <c r="F19" s="50"/>
      <c r="G19" s="50"/>
      <c r="H19" s="50"/>
      <c r="I19" s="50"/>
      <c r="J19" s="50"/>
    </row>
    <row r="20" spans="1:10" s="51" customFormat="1" ht="15" customHeight="1" x14ac:dyDescent="0.15">
      <c r="A20" s="80" t="s">
        <v>67</v>
      </c>
      <c r="B20" s="81" t="s">
        <v>68</v>
      </c>
      <c r="C20" s="82">
        <f>SUM('FIN. DETALHADO'!D64:D65)</f>
        <v>65975.100000000006</v>
      </c>
      <c r="D20" s="84"/>
      <c r="E20" s="60"/>
      <c r="F20" s="50"/>
      <c r="G20" s="50"/>
      <c r="H20" s="50"/>
      <c r="I20" s="50"/>
      <c r="J20" s="50"/>
    </row>
    <row r="21" spans="1:10" s="51" customFormat="1" ht="15" customHeight="1" x14ac:dyDescent="0.15">
      <c r="A21" s="80" t="s">
        <v>69</v>
      </c>
      <c r="B21" s="81" t="s">
        <v>70</v>
      </c>
      <c r="C21" s="82">
        <f>SUM('FIN. DETALHADO'!D66:D70)</f>
        <v>66356.14</v>
      </c>
      <c r="D21" s="84"/>
      <c r="E21" s="50"/>
      <c r="F21" s="50"/>
      <c r="G21" s="50"/>
      <c r="H21" s="50"/>
      <c r="I21" s="50"/>
      <c r="J21" s="50"/>
    </row>
    <row r="22" spans="1:10" s="51" customFormat="1" ht="15" customHeight="1" x14ac:dyDescent="0.15">
      <c r="A22" s="80" t="s">
        <v>71</v>
      </c>
      <c r="B22" s="81" t="s">
        <v>72</v>
      </c>
      <c r="C22" s="82">
        <f>SUM('FIN. DETALHADO'!D71:D75)</f>
        <v>9159.07</v>
      </c>
      <c r="D22" s="50"/>
      <c r="E22" s="85"/>
      <c r="F22" s="50"/>
      <c r="G22" s="50"/>
      <c r="H22" s="50"/>
      <c r="I22" s="50"/>
      <c r="J22" s="50"/>
    </row>
    <row r="23" spans="1:10" s="51" customFormat="1" ht="15" customHeight="1" x14ac:dyDescent="0.15">
      <c r="A23" s="80" t="s">
        <v>73</v>
      </c>
      <c r="B23" s="81" t="s">
        <v>74</v>
      </c>
      <c r="C23" s="82">
        <f>SUM('FIN. DETALHADO'!D76:D81)</f>
        <v>57427.259999999995</v>
      </c>
      <c r="D23" s="50"/>
      <c r="E23" s="85"/>
      <c r="F23" s="50"/>
      <c r="G23" s="50"/>
      <c r="H23" s="50"/>
      <c r="I23" s="50"/>
      <c r="J23" s="50"/>
    </row>
    <row r="24" spans="1:10" s="51" customFormat="1" ht="15" customHeight="1" x14ac:dyDescent="0.15">
      <c r="A24" s="80" t="s">
        <v>75</v>
      </c>
      <c r="B24" s="81" t="s">
        <v>76</v>
      </c>
      <c r="C24" s="82">
        <f>SUM('FIN. DETALHADO'!D82:D86)</f>
        <v>4819.92</v>
      </c>
      <c r="D24" s="60"/>
      <c r="E24" s="85"/>
      <c r="F24" s="50"/>
      <c r="G24" s="50"/>
      <c r="H24" s="50"/>
      <c r="I24" s="50"/>
      <c r="J24" s="50"/>
    </row>
    <row r="25" spans="1:10" s="51" customFormat="1" ht="15" customHeight="1" x14ac:dyDescent="0.15">
      <c r="A25" s="80" t="s">
        <v>77</v>
      </c>
      <c r="B25" s="81" t="s">
        <v>78</v>
      </c>
      <c r="C25" s="82">
        <f>SUM('FIN. DETALHADO'!D87:D88)</f>
        <v>8204.56</v>
      </c>
      <c r="D25" s="60"/>
      <c r="E25" s="50"/>
      <c r="F25" s="50"/>
      <c r="G25" s="50"/>
      <c r="H25" s="50"/>
      <c r="I25" s="50"/>
      <c r="J25" s="50"/>
    </row>
    <row r="26" spans="1:10" s="51" customFormat="1" ht="15" customHeight="1" x14ac:dyDescent="0.15">
      <c r="A26" s="80" t="s">
        <v>79</v>
      </c>
      <c r="B26" s="81" t="s">
        <v>80</v>
      </c>
      <c r="C26" s="82">
        <f>SUM('FIN. DETALHADO'!D89:D97)</f>
        <v>11280</v>
      </c>
      <c r="D26" s="50"/>
      <c r="E26" s="50"/>
      <c r="F26" s="50"/>
      <c r="G26" s="50"/>
      <c r="H26" s="50"/>
      <c r="I26" s="50"/>
      <c r="J26" s="50"/>
    </row>
    <row r="27" spans="1:10" s="51" customFormat="1" ht="15" customHeight="1" x14ac:dyDescent="0.15">
      <c r="A27" s="80" t="s">
        <v>81</v>
      </c>
      <c r="B27" s="81" t="s">
        <v>82</v>
      </c>
      <c r="C27" s="82">
        <f>SUM('FIN. DETALHADO'!D98:D102)</f>
        <v>8959.08</v>
      </c>
      <c r="D27" s="50"/>
      <c r="E27" s="50"/>
      <c r="F27" s="50"/>
      <c r="G27" s="50"/>
      <c r="H27" s="50"/>
      <c r="I27" s="50"/>
      <c r="J27" s="50"/>
    </row>
    <row r="28" spans="1:10" s="51" customFormat="1" ht="15" customHeight="1" x14ac:dyDescent="0.15">
      <c r="A28" s="80" t="s">
        <v>83</v>
      </c>
      <c r="B28" s="81" t="s">
        <v>84</v>
      </c>
      <c r="C28" s="82">
        <f>SUM('FIN. DETALHADO'!D103:D104)</f>
        <v>15707.970000000001</v>
      </c>
      <c r="D28" s="50"/>
      <c r="E28" s="50"/>
      <c r="F28" s="50"/>
      <c r="G28" s="50"/>
      <c r="H28" s="50"/>
      <c r="I28" s="50"/>
      <c r="J28" s="50"/>
    </row>
    <row r="29" spans="1:10" s="51" customFormat="1" ht="15" customHeight="1" x14ac:dyDescent="0.15">
      <c r="A29" s="80" t="s">
        <v>85</v>
      </c>
      <c r="B29" s="81" t="s">
        <v>86</v>
      </c>
      <c r="C29" s="82">
        <f>SUM('FIN. DETALHADO'!D105:D107)</f>
        <v>3073.44</v>
      </c>
      <c r="D29" s="50"/>
      <c r="E29" s="50"/>
      <c r="F29" s="50"/>
      <c r="G29" s="50"/>
      <c r="H29" s="50"/>
      <c r="I29" s="50"/>
      <c r="J29" s="50"/>
    </row>
    <row r="30" spans="1:10" s="51" customFormat="1" ht="15" customHeight="1" x14ac:dyDescent="0.15">
      <c r="A30" s="80" t="s">
        <v>87</v>
      </c>
      <c r="B30" s="81" t="s">
        <v>88</v>
      </c>
      <c r="C30" s="82">
        <f>SUM('FIN. DETALHADO'!D108:D114)</f>
        <v>3364.82</v>
      </c>
      <c r="D30" s="50"/>
      <c r="E30" s="50"/>
      <c r="F30" s="50"/>
      <c r="G30" s="50"/>
      <c r="H30" s="50"/>
      <c r="I30" s="50"/>
      <c r="J30" s="50"/>
    </row>
    <row r="31" spans="1:10" s="51" customFormat="1" ht="15" customHeight="1" x14ac:dyDescent="0.15">
      <c r="A31" s="80" t="s">
        <v>89</v>
      </c>
      <c r="B31" s="81" t="s">
        <v>90</v>
      </c>
      <c r="C31" s="82">
        <f>SUM('FIN. DETALHADO'!D115:D122)</f>
        <v>2420</v>
      </c>
      <c r="D31" s="50"/>
      <c r="E31" s="50"/>
      <c r="F31" s="50"/>
      <c r="G31" s="50"/>
      <c r="H31" s="50"/>
      <c r="I31" s="50"/>
      <c r="J31" s="50"/>
    </row>
    <row r="32" spans="1:10" s="51" customFormat="1" ht="15" customHeight="1" x14ac:dyDescent="0.15">
      <c r="A32" s="80" t="s">
        <v>91</v>
      </c>
      <c r="B32" s="81" t="s">
        <v>92</v>
      </c>
      <c r="C32" s="82">
        <f>SUM('FIN. DETALHADO'!D123:D125)</f>
        <v>19361.87</v>
      </c>
      <c r="D32" s="50"/>
      <c r="E32" s="50"/>
      <c r="F32" s="50"/>
      <c r="G32" s="50"/>
      <c r="H32" s="50"/>
      <c r="I32" s="50"/>
      <c r="J32" s="50"/>
    </row>
    <row r="33" spans="1:10" s="51" customFormat="1" ht="15" customHeight="1" x14ac:dyDescent="0.15">
      <c r="A33" s="80" t="s">
        <v>93</v>
      </c>
      <c r="B33" s="81" t="s">
        <v>94</v>
      </c>
      <c r="C33" s="82">
        <f>SUM('FIN. DETALHADO'!D126:D128)</f>
        <v>22342.670000000002</v>
      </c>
      <c r="D33" s="50"/>
      <c r="E33" s="50"/>
      <c r="F33" s="50"/>
      <c r="G33" s="50"/>
      <c r="H33" s="50"/>
      <c r="I33" s="50"/>
      <c r="J33" s="50"/>
    </row>
    <row r="34" spans="1:10" s="51" customFormat="1" ht="15" customHeight="1" x14ac:dyDescent="0.15">
      <c r="A34" s="80" t="s">
        <v>95</v>
      </c>
      <c r="B34" s="81" t="s">
        <v>96</v>
      </c>
      <c r="C34" s="82">
        <f>SUM('FIN. DETALHADO'!D129:D133)</f>
        <v>82348.28</v>
      </c>
      <c r="D34" s="50"/>
      <c r="E34" s="50"/>
      <c r="F34" s="50"/>
      <c r="G34" s="50"/>
      <c r="H34" s="50"/>
      <c r="I34" s="50"/>
      <c r="J34" s="50"/>
    </row>
    <row r="35" spans="1:10" s="51" customFormat="1" ht="15" customHeight="1" x14ac:dyDescent="0.15">
      <c r="A35" s="80" t="s">
        <v>97</v>
      </c>
      <c r="B35" s="81" t="s">
        <v>98</v>
      </c>
      <c r="C35" s="82">
        <f>SUM('FIN. DETALHADO'!D134:D138)</f>
        <v>3176.63</v>
      </c>
      <c r="D35" s="50"/>
      <c r="E35" s="50"/>
      <c r="F35" s="50"/>
      <c r="G35" s="50"/>
      <c r="H35" s="50"/>
      <c r="I35" s="50"/>
      <c r="J35" s="50"/>
    </row>
    <row r="36" spans="1:10" s="51" customFormat="1" ht="15" customHeight="1" x14ac:dyDescent="0.15">
      <c r="A36" s="80" t="s">
        <v>99</v>
      </c>
      <c r="B36" s="86" t="s">
        <v>100</v>
      </c>
      <c r="C36" s="87">
        <f>SUM('FIN. DETALHADO'!D143:D149)</f>
        <v>16946.25</v>
      </c>
      <c r="D36" s="50"/>
      <c r="E36" s="50"/>
      <c r="F36" s="50"/>
      <c r="G36" s="50"/>
      <c r="H36" s="50"/>
      <c r="I36" s="50"/>
      <c r="J36" s="50"/>
    </row>
    <row r="37" spans="1:10" s="51" customFormat="1" ht="15" customHeight="1" x14ac:dyDescent="0.15">
      <c r="A37" s="80" t="s">
        <v>101</v>
      </c>
      <c r="B37" s="86" t="s">
        <v>102</v>
      </c>
      <c r="C37" s="87">
        <f>SUM('FIN. DETALHADO'!D150:D152)</f>
        <v>35077.229999999996</v>
      </c>
      <c r="D37" s="50"/>
      <c r="E37" s="50"/>
      <c r="F37" s="50"/>
      <c r="G37" s="50"/>
      <c r="H37" s="50"/>
      <c r="I37" s="50"/>
      <c r="J37" s="50"/>
    </row>
    <row r="38" spans="1:10" s="51" customFormat="1" ht="15" customHeight="1" x14ac:dyDescent="0.15">
      <c r="A38" s="80" t="s">
        <v>101</v>
      </c>
      <c r="B38" s="81" t="s">
        <v>103</v>
      </c>
      <c r="C38" s="87">
        <f>SUM('FIN. DETALHADO'!D139:D142)</f>
        <v>0</v>
      </c>
      <c r="D38" s="50"/>
      <c r="E38" s="50"/>
      <c r="F38" s="50"/>
      <c r="G38" s="50"/>
      <c r="H38" s="50"/>
      <c r="I38" s="50"/>
      <c r="J38" s="50"/>
    </row>
    <row r="39" spans="1:10" s="51" customFormat="1" ht="15" customHeight="1" x14ac:dyDescent="0.15">
      <c r="A39" s="80" t="s">
        <v>104</v>
      </c>
      <c r="B39" s="81" t="s">
        <v>105</v>
      </c>
      <c r="C39" s="87">
        <f>SUM('FIN. DETALHADO'!D153:D153)</f>
        <v>0</v>
      </c>
      <c r="D39" s="50"/>
      <c r="E39" s="50"/>
      <c r="F39" s="50"/>
      <c r="G39" s="50"/>
      <c r="H39" s="50"/>
      <c r="I39" s="50"/>
      <c r="J39" s="50"/>
    </row>
    <row r="40" spans="1:10" s="51" customFormat="1" ht="15" customHeight="1" x14ac:dyDescent="0.15">
      <c r="A40" s="80" t="s">
        <v>106</v>
      </c>
      <c r="B40" s="81" t="s">
        <v>107</v>
      </c>
      <c r="C40" s="87">
        <f>SUM('FIN. DETALHADO'!D154:D156)</f>
        <v>0</v>
      </c>
      <c r="D40" s="50"/>
      <c r="E40" s="50"/>
      <c r="F40" s="50"/>
      <c r="G40" s="50"/>
      <c r="H40" s="50"/>
      <c r="I40" s="50"/>
      <c r="J40" s="50"/>
    </row>
    <row r="41" spans="1:10" s="51" customFormat="1" ht="15" customHeight="1" x14ac:dyDescent="0.15">
      <c r="A41" s="80" t="s">
        <v>108</v>
      </c>
      <c r="B41" s="81" t="s">
        <v>109</v>
      </c>
      <c r="C41" s="87">
        <f>SUM('FIN. DETALHADO'!D157:D157)</f>
        <v>0</v>
      </c>
      <c r="D41" s="50"/>
      <c r="E41" s="50"/>
      <c r="F41" s="50"/>
      <c r="G41" s="50"/>
      <c r="H41" s="50"/>
      <c r="I41" s="50"/>
      <c r="J41" s="50"/>
    </row>
    <row r="42" spans="1:10" s="51" customFormat="1" ht="12" customHeight="1" x14ac:dyDescent="0.15">
      <c r="A42" s="88"/>
      <c r="B42" s="89"/>
      <c r="C42" s="90"/>
      <c r="D42" s="50"/>
      <c r="E42" s="50"/>
      <c r="F42" s="50"/>
      <c r="G42" s="50"/>
      <c r="H42" s="50"/>
      <c r="I42" s="50"/>
      <c r="J42" s="50"/>
    </row>
    <row r="43" spans="1:10" s="51" customFormat="1" ht="15" customHeight="1" x14ac:dyDescent="0.15">
      <c r="A43" s="91"/>
      <c r="B43" s="81" t="s">
        <v>110</v>
      </c>
      <c r="C43" s="92">
        <f>C9+C11-C16</f>
        <v>-522095.15000000014</v>
      </c>
      <c r="D43" s="50"/>
      <c r="E43" s="50"/>
      <c r="F43" s="50"/>
      <c r="G43" s="50"/>
      <c r="H43" s="50"/>
      <c r="I43" s="50"/>
      <c r="J43" s="50"/>
    </row>
    <row r="44" spans="1:10" s="51" customFormat="1" ht="6" customHeight="1" x14ac:dyDescent="0.15">
      <c r="A44" s="70"/>
      <c r="B44" s="93"/>
      <c r="C44" s="94"/>
      <c r="D44" s="50"/>
      <c r="E44" s="50"/>
      <c r="F44" s="50"/>
      <c r="G44" s="50"/>
      <c r="H44" s="50"/>
      <c r="I44" s="50"/>
      <c r="J44" s="50"/>
    </row>
    <row r="45" spans="1:10" s="51" customFormat="1" ht="12" customHeight="1" x14ac:dyDescent="0.15">
      <c r="A45" s="70"/>
      <c r="B45" s="93"/>
      <c r="C45" s="94"/>
      <c r="D45" s="50"/>
      <c r="E45" s="50"/>
      <c r="F45" s="50"/>
      <c r="G45" s="50"/>
      <c r="H45" s="50"/>
      <c r="I45" s="50"/>
      <c r="J45" s="50"/>
    </row>
    <row r="46" spans="1:10" s="51" customFormat="1" ht="15" customHeight="1" x14ac:dyDescent="0.15">
      <c r="A46" s="95" t="s">
        <v>111</v>
      </c>
      <c r="B46" s="96" t="s">
        <v>112</v>
      </c>
      <c r="C46" s="97">
        <f>C47+C48</f>
        <v>0</v>
      </c>
      <c r="D46" s="50"/>
      <c r="E46" s="50"/>
      <c r="F46" s="50"/>
      <c r="G46" s="50"/>
      <c r="H46" s="50"/>
      <c r="I46" s="50"/>
      <c r="J46" s="50"/>
    </row>
    <row r="47" spans="1:10" s="51" customFormat="1" ht="15" customHeight="1" x14ac:dyDescent="0.15">
      <c r="A47" s="80" t="s">
        <v>113</v>
      </c>
      <c r="B47" s="86" t="s">
        <v>114</v>
      </c>
      <c r="C47" s="98"/>
      <c r="D47" s="50"/>
      <c r="E47" s="50"/>
      <c r="F47" s="50"/>
      <c r="G47" s="50"/>
      <c r="H47" s="50"/>
      <c r="I47" s="50"/>
      <c r="J47" s="50"/>
    </row>
    <row r="48" spans="1:10" s="51" customFormat="1" ht="15" customHeight="1" x14ac:dyDescent="0.15">
      <c r="A48" s="80" t="s">
        <v>115</v>
      </c>
      <c r="B48" s="86" t="s">
        <v>116</v>
      </c>
      <c r="C48" s="98"/>
      <c r="D48" s="50"/>
      <c r="E48" s="50"/>
      <c r="F48" s="50"/>
      <c r="G48" s="50"/>
      <c r="H48" s="50"/>
      <c r="I48" s="50"/>
      <c r="J48" s="50"/>
    </row>
    <row r="49" spans="1:10" s="51" customFormat="1" ht="12" customHeight="1" x14ac:dyDescent="0.15">
      <c r="A49" s="70"/>
      <c r="B49" s="93"/>
      <c r="C49" s="94"/>
      <c r="D49" s="50"/>
      <c r="E49" s="50"/>
      <c r="F49" s="50"/>
      <c r="G49" s="50"/>
      <c r="H49" s="50"/>
      <c r="I49" s="50"/>
      <c r="J49" s="50"/>
    </row>
    <row r="50" spans="1:10" s="51" customFormat="1" ht="12" customHeight="1" x14ac:dyDescent="0.15">
      <c r="A50" s="70"/>
      <c r="B50" s="93"/>
      <c r="C50" s="94"/>
      <c r="D50" s="50"/>
      <c r="E50" s="50"/>
      <c r="F50" s="50"/>
      <c r="G50" s="50"/>
      <c r="H50" s="50"/>
      <c r="I50" s="50"/>
      <c r="J50" s="50"/>
    </row>
    <row r="51" spans="1:10" s="51" customFormat="1" ht="12" customHeight="1" x14ac:dyDescent="0.15">
      <c r="A51" s="468" t="s">
        <v>117</v>
      </c>
      <c r="B51" s="468"/>
      <c r="C51" s="468"/>
      <c r="D51" s="50"/>
      <c r="E51" s="50"/>
      <c r="F51" s="50"/>
      <c r="G51" s="50"/>
      <c r="H51" s="50"/>
      <c r="I51" s="50"/>
      <c r="J51" s="50"/>
    </row>
    <row r="52" spans="1:10" s="51" customFormat="1" ht="12" customHeight="1" x14ac:dyDescent="0.15">
      <c r="A52" s="99"/>
      <c r="B52" s="99"/>
      <c r="C52" s="94"/>
      <c r="D52" s="50"/>
      <c r="E52" s="50"/>
      <c r="F52" s="50"/>
      <c r="G52" s="50"/>
      <c r="H52" s="50"/>
      <c r="I52" s="50"/>
      <c r="J52" s="50"/>
    </row>
    <row r="53" spans="1:10" s="51" customFormat="1" ht="15" customHeight="1" x14ac:dyDescent="0.15">
      <c r="A53" s="100" t="s">
        <v>118</v>
      </c>
      <c r="B53" s="469" t="s">
        <v>119</v>
      </c>
      <c r="C53" s="469"/>
      <c r="D53" s="50"/>
      <c r="E53" s="50"/>
      <c r="F53" s="50"/>
      <c r="G53" s="50"/>
      <c r="H53" s="50"/>
      <c r="I53" s="50"/>
    </row>
    <row r="54" spans="1:10" s="51" customFormat="1" ht="15" customHeight="1" x14ac:dyDescent="0.15">
      <c r="A54" s="100" t="s">
        <v>20</v>
      </c>
      <c r="B54" s="469" t="s">
        <v>120</v>
      </c>
      <c r="C54" s="469"/>
      <c r="D54" s="50"/>
      <c r="E54" s="50"/>
      <c r="F54" s="50"/>
      <c r="G54" s="50"/>
      <c r="H54" s="50"/>
      <c r="I54" s="50"/>
    </row>
    <row r="55" spans="1:10" s="51" customFormat="1" ht="15" customHeight="1" x14ac:dyDescent="0.15">
      <c r="A55" s="100" t="s">
        <v>21</v>
      </c>
      <c r="B55" s="469" t="s">
        <v>121</v>
      </c>
      <c r="C55" s="469"/>
      <c r="D55" s="50"/>
      <c r="E55" s="50"/>
      <c r="F55" s="50"/>
      <c r="G55" s="50"/>
      <c r="H55" s="50"/>
      <c r="I55" s="50"/>
    </row>
    <row r="56" spans="1:10" s="51" customFormat="1" ht="16.5" customHeight="1" x14ac:dyDescent="0.15">
      <c r="A56" s="100" t="s">
        <v>22</v>
      </c>
      <c r="B56" s="469" t="s">
        <v>122</v>
      </c>
      <c r="C56" s="469"/>
      <c r="D56" s="50"/>
      <c r="E56" s="50"/>
      <c r="F56" s="50"/>
      <c r="G56" s="50"/>
      <c r="H56" s="50"/>
      <c r="I56" s="50"/>
      <c r="J56" s="50"/>
    </row>
    <row r="57" spans="1:10" s="51" customFormat="1" ht="16.5" customHeight="1" x14ac:dyDescent="0.15">
      <c r="A57" s="70"/>
      <c r="B57" s="93"/>
      <c r="C57" s="94"/>
      <c r="D57" s="50"/>
      <c r="E57" s="50"/>
      <c r="F57" s="50"/>
      <c r="G57" s="50"/>
      <c r="H57" s="50"/>
      <c r="I57" s="50"/>
      <c r="J57" s="50"/>
    </row>
    <row r="58" spans="1:10" s="51" customFormat="1" ht="16.5" customHeight="1" x14ac:dyDescent="0.15">
      <c r="A58" s="70"/>
      <c r="B58" s="93"/>
      <c r="C58" s="94"/>
      <c r="D58" s="50"/>
      <c r="E58" s="50"/>
      <c r="F58" s="50"/>
      <c r="G58" s="50"/>
      <c r="H58" s="50"/>
      <c r="I58" s="50"/>
      <c r="J58" s="50"/>
    </row>
    <row r="59" spans="1:10" s="51" customFormat="1" ht="16.5" customHeight="1" x14ac:dyDescent="0.15">
      <c r="A59" s="70"/>
      <c r="B59" s="93"/>
      <c r="C59" s="94"/>
      <c r="D59" s="50"/>
      <c r="E59" s="50"/>
      <c r="F59" s="50"/>
      <c r="G59" s="50"/>
      <c r="H59" s="50"/>
      <c r="I59" s="50"/>
      <c r="J59" s="50"/>
    </row>
    <row r="60" spans="1:10" s="51" customFormat="1" ht="16.5" customHeight="1" x14ac:dyDescent="0.15">
      <c r="A60" s="70"/>
      <c r="B60" s="93"/>
      <c r="C60" s="94"/>
      <c r="D60" s="50"/>
      <c r="E60" s="50"/>
      <c r="F60" s="50"/>
      <c r="G60" s="50"/>
      <c r="H60" s="50"/>
      <c r="I60" s="50"/>
      <c r="J60" s="50"/>
    </row>
    <row r="61" spans="1:10" s="51" customFormat="1" ht="16.5" customHeight="1" x14ac:dyDescent="0.15">
      <c r="A61" s="70"/>
      <c r="B61" s="93"/>
      <c r="C61" s="94"/>
      <c r="D61" s="50"/>
      <c r="E61" s="50"/>
      <c r="F61" s="50"/>
      <c r="G61" s="50"/>
      <c r="H61" s="50"/>
      <c r="I61" s="50"/>
      <c r="J61" s="50"/>
    </row>
    <row r="62" spans="1:10" s="51" customFormat="1" ht="16.5" customHeight="1" x14ac:dyDescent="0.15">
      <c r="A62" s="70"/>
      <c r="B62" s="93"/>
      <c r="C62" s="94"/>
      <c r="D62" s="50"/>
      <c r="E62" s="50"/>
      <c r="F62" s="50"/>
      <c r="G62" s="50"/>
      <c r="H62" s="50"/>
      <c r="I62" s="50"/>
      <c r="J62" s="50"/>
    </row>
    <row r="63" spans="1:10" s="51" customFormat="1" ht="16.5" customHeight="1" x14ac:dyDescent="0.15">
      <c r="A63" s="70"/>
      <c r="B63" s="93"/>
      <c r="C63" s="94"/>
      <c r="D63" s="50"/>
      <c r="E63" s="50"/>
      <c r="F63" s="50"/>
      <c r="G63" s="50"/>
      <c r="H63" s="50"/>
      <c r="I63" s="50"/>
      <c r="J63" s="50"/>
    </row>
    <row r="64" spans="1:10" s="51" customFormat="1" ht="16.5" customHeight="1" x14ac:dyDescent="0.15">
      <c r="A64" s="70"/>
      <c r="B64" s="93"/>
      <c r="C64" s="94"/>
      <c r="D64" s="50"/>
      <c r="E64" s="50"/>
      <c r="F64" s="50"/>
      <c r="G64" s="50"/>
      <c r="H64" s="50"/>
      <c r="I64" s="50"/>
      <c r="J64" s="50"/>
    </row>
    <row r="65" spans="1:10" s="51" customFormat="1" ht="16.5" customHeight="1" x14ac:dyDescent="0.15">
      <c r="A65" s="70"/>
      <c r="B65" s="93"/>
      <c r="C65" s="94"/>
      <c r="D65" s="50"/>
      <c r="E65" s="50"/>
      <c r="F65" s="50"/>
      <c r="G65" s="50"/>
      <c r="H65" s="50"/>
      <c r="I65" s="50"/>
      <c r="J65" s="50"/>
    </row>
    <row r="66" spans="1:10" s="51" customFormat="1" ht="16.5" customHeight="1" x14ac:dyDescent="0.15">
      <c r="A66" s="70"/>
      <c r="B66" s="93"/>
      <c r="C66" s="94"/>
      <c r="D66" s="50"/>
      <c r="E66" s="50"/>
      <c r="F66" s="50"/>
      <c r="G66" s="50"/>
      <c r="H66" s="50"/>
      <c r="I66" s="50"/>
      <c r="J66" s="50"/>
    </row>
    <row r="67" spans="1:10" s="51" customFormat="1" ht="16.5" customHeight="1" x14ac:dyDescent="0.15">
      <c r="A67" s="70"/>
      <c r="B67" s="93"/>
      <c r="C67" s="94"/>
      <c r="D67" s="50"/>
      <c r="E67" s="50"/>
      <c r="F67" s="50"/>
      <c r="G67" s="50"/>
      <c r="H67" s="50"/>
      <c r="I67" s="50"/>
      <c r="J67" s="50"/>
    </row>
    <row r="68" spans="1:10" s="51" customFormat="1" ht="16.5" customHeight="1" x14ac:dyDescent="0.15">
      <c r="A68" s="70"/>
      <c r="B68" s="93"/>
      <c r="C68" s="94"/>
      <c r="D68" s="50"/>
      <c r="E68" s="50"/>
      <c r="F68" s="50"/>
      <c r="G68" s="50"/>
      <c r="H68" s="50"/>
      <c r="I68" s="50"/>
      <c r="J68" s="50"/>
    </row>
    <row r="69" spans="1:10" s="51" customFormat="1" ht="16.5" customHeight="1" x14ac:dyDescent="0.15">
      <c r="A69" s="70"/>
      <c r="B69" s="93"/>
      <c r="C69" s="94"/>
      <c r="D69" s="50"/>
      <c r="E69" s="50"/>
      <c r="F69" s="50"/>
      <c r="G69" s="50"/>
      <c r="H69" s="50"/>
      <c r="I69" s="50"/>
      <c r="J69" s="50"/>
    </row>
    <row r="70" spans="1:10" s="51" customFormat="1" ht="16.5" customHeight="1" x14ac:dyDescent="0.15">
      <c r="A70" s="70"/>
      <c r="B70" s="93"/>
      <c r="C70" s="94"/>
      <c r="D70" s="50"/>
      <c r="E70" s="50"/>
      <c r="F70" s="50"/>
      <c r="G70" s="50"/>
      <c r="H70" s="50"/>
      <c r="I70" s="50"/>
      <c r="J70" s="50"/>
    </row>
    <row r="71" spans="1:10" s="51" customFormat="1" ht="16.5" customHeight="1" x14ac:dyDescent="0.15">
      <c r="A71" s="70"/>
      <c r="B71" s="93"/>
      <c r="C71" s="94"/>
      <c r="D71" s="50"/>
      <c r="E71" s="50"/>
      <c r="F71" s="50"/>
      <c r="G71" s="50"/>
      <c r="H71" s="50"/>
      <c r="I71" s="50"/>
      <c r="J71" s="50"/>
    </row>
    <row r="72" spans="1:10" s="51" customFormat="1" ht="16.5" customHeight="1" x14ac:dyDescent="0.15">
      <c r="A72" s="70"/>
      <c r="B72" s="93"/>
      <c r="C72" s="94"/>
      <c r="D72" s="50"/>
      <c r="E72" s="50"/>
      <c r="F72" s="50"/>
      <c r="G72" s="50"/>
      <c r="H72" s="50"/>
      <c r="I72" s="50"/>
      <c r="J72" s="50"/>
    </row>
    <row r="73" spans="1:10" s="51" customFormat="1" ht="16.5" customHeight="1" x14ac:dyDescent="0.15">
      <c r="A73" s="70"/>
      <c r="B73" s="93"/>
      <c r="C73" s="94"/>
      <c r="D73" s="50"/>
      <c r="E73" s="50"/>
      <c r="F73" s="50"/>
      <c r="G73" s="50"/>
      <c r="H73" s="50"/>
      <c r="I73" s="50"/>
      <c r="J73" s="50"/>
    </row>
    <row r="74" spans="1:10" s="51" customFormat="1" ht="16.5" customHeight="1" x14ac:dyDescent="0.15">
      <c r="A74" s="70"/>
      <c r="B74" s="93"/>
      <c r="C74" s="94"/>
      <c r="D74" s="50"/>
      <c r="E74" s="50"/>
      <c r="F74" s="50"/>
      <c r="G74" s="50"/>
      <c r="H74" s="50"/>
      <c r="I74" s="50"/>
      <c r="J74" s="50"/>
    </row>
    <row r="75" spans="1:10" s="51" customFormat="1" ht="16.5" customHeight="1" x14ac:dyDescent="0.15">
      <c r="A75" s="70"/>
      <c r="B75" s="93"/>
      <c r="C75" s="94"/>
      <c r="D75" s="50"/>
      <c r="E75" s="50"/>
      <c r="F75" s="50"/>
      <c r="G75" s="50"/>
      <c r="H75" s="50"/>
      <c r="I75" s="50"/>
      <c r="J75" s="50"/>
    </row>
  </sheetData>
  <sheetProtection password="CC4F" sheet="1" objects="1" scenarios="1"/>
  <mergeCells count="5">
    <mergeCell ref="A51:C51"/>
    <mergeCell ref="B53:C53"/>
    <mergeCell ref="B54:C54"/>
    <mergeCell ref="B55:C55"/>
    <mergeCell ref="B56:C56"/>
  </mergeCells>
  <conditionalFormatting sqref="C43">
    <cfRule type="cellIs" dxfId="6" priority="1" stopIfTrue="1" operator="greaterThan">
      <formula>0</formula>
    </cfRule>
    <cfRule type="cellIs" dxfId="5" priority="2" stopIfTrue="1" operator="lessThan">
      <formula>0</formula>
    </cfRule>
    <cfRule type="cellIs" priority="3" stopIfTrue="1" operator="equal">
      <formula>0</formula>
    </cfRule>
  </conditionalFormatting>
  <conditionalFormatting sqref="C9">
    <cfRule type="cellIs" dxfId="4" priority="4" stopIfTrue="1" operator="greaterThan">
      <formula>0</formula>
    </cfRule>
    <cfRule type="cellIs" dxfId="3" priority="5" stopIfTrue="1" operator="lessThan">
      <formula>0</formula>
    </cfRule>
    <cfRule type="cellIs" priority="6" stopIfTrue="1" operator="equal">
      <formula>0</formula>
    </cfRule>
  </conditionalFormatting>
  <conditionalFormatting sqref="C9">
    <cfRule type="cellIs" dxfId="2" priority="7" stopIfTrue="1" operator="greaterThan">
      <formula>0</formula>
    </cfRule>
    <cfRule type="cellIs" dxfId="1" priority="8" stopIfTrue="1" operator="lessThan">
      <formula>0</formula>
    </cfRule>
    <cfRule type="cellIs" priority="9" stopIfTrue="1" operator="equal">
      <formula>0</formula>
    </cfRule>
  </conditionalFormatting>
  <printOptions horizontalCentered="1"/>
  <pageMargins left="0.31527777777777777" right="0.11805555555555555" top="1.1499999999999999" bottom="0" header="0.51180555555555551" footer="0.51180555555555551"/>
  <pageSetup paperSize="9" scale="73" firstPageNumber="0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2:J1019"/>
  <sheetViews>
    <sheetView topLeftCell="A151" zoomScale="98" zoomScaleNormal="98" workbookViewId="0">
      <selection activeCell="D100" sqref="D100"/>
    </sheetView>
  </sheetViews>
  <sheetFormatPr defaultColWidth="11.42578125" defaultRowHeight="12.75" x14ac:dyDescent="0.2"/>
  <cols>
    <col min="1" max="1" width="7.140625" style="101" customWidth="1"/>
    <col min="2" max="2" width="60" style="102" customWidth="1"/>
    <col min="3" max="3" width="46.7109375" style="103" customWidth="1"/>
    <col min="4" max="4" width="17.140625" style="103" customWidth="1"/>
    <col min="5" max="5" width="15.28515625" style="103" customWidth="1"/>
    <col min="6" max="6" width="11.42578125" style="103"/>
    <col min="7" max="7" width="34.140625" style="103" customWidth="1"/>
    <col min="8" max="8" width="39.42578125" style="103" customWidth="1"/>
    <col min="9" max="9" width="11.42578125" style="103"/>
    <col min="10" max="10" width="83.85546875" style="104" customWidth="1"/>
    <col min="11" max="15" width="11.42578125" style="103"/>
    <col min="16" max="16" width="12.28515625" style="103" customWidth="1"/>
    <col min="17" max="16384" width="11.42578125" style="103"/>
  </cols>
  <sheetData>
    <row r="2" spans="1:10" ht="16.5" customHeight="1" x14ac:dyDescent="0.2">
      <c r="B2" s="470" t="s">
        <v>123</v>
      </c>
      <c r="C2" s="471"/>
      <c r="D2" s="35" t="s">
        <v>25</v>
      </c>
    </row>
    <row r="3" spans="1:10" ht="16.5" customHeight="1" x14ac:dyDescent="0.2">
      <c r="B3" s="470" t="s">
        <v>124</v>
      </c>
      <c r="C3" s="472"/>
      <c r="D3" s="35">
        <v>2019</v>
      </c>
    </row>
    <row r="4" spans="1:10" ht="16.5" customHeight="1" x14ac:dyDescent="0.2">
      <c r="C4" s="37" t="s">
        <v>28</v>
      </c>
      <c r="D4" s="38" t="s">
        <v>909</v>
      </c>
    </row>
    <row r="8" spans="1:10" s="112" customFormat="1" ht="15.75" x14ac:dyDescent="0.25">
      <c r="A8" s="105"/>
      <c r="B8" s="106" t="s">
        <v>125</v>
      </c>
      <c r="C8" s="107" t="s">
        <v>126</v>
      </c>
      <c r="D8" s="108"/>
      <c r="E8" s="109"/>
      <c r="F8" s="110"/>
      <c r="G8" s="110"/>
      <c r="H8" s="110"/>
      <c r="I8" s="110"/>
      <c r="J8" s="111"/>
    </row>
    <row r="9" spans="1:10" s="112" customFormat="1" ht="10.5" customHeight="1" x14ac:dyDescent="0.25">
      <c r="A9" s="105"/>
      <c r="B9" s="113"/>
      <c r="C9" s="107"/>
      <c r="D9" s="108"/>
      <c r="E9" s="109"/>
      <c r="F9" s="110"/>
      <c r="G9" s="110"/>
      <c r="H9" s="110"/>
      <c r="I9" s="110"/>
      <c r="J9" s="111"/>
    </row>
    <row r="10" spans="1:10" s="119" customFormat="1" ht="22.5" customHeight="1" x14ac:dyDescent="0.2">
      <c r="A10" s="114" t="s">
        <v>46</v>
      </c>
      <c r="B10" s="115" t="s">
        <v>127</v>
      </c>
      <c r="C10" s="115" t="s">
        <v>128</v>
      </c>
      <c r="D10" s="116" t="s">
        <v>129</v>
      </c>
      <c r="E10" s="117"/>
      <c r="F10" s="117"/>
      <c r="G10" s="117"/>
      <c r="H10" s="118"/>
      <c r="I10" s="117"/>
    </row>
    <row r="11" spans="1:10" ht="15" customHeight="1" x14ac:dyDescent="0.2">
      <c r="A11" s="120">
        <v>1</v>
      </c>
      <c r="B11" s="121" t="s">
        <v>130</v>
      </c>
      <c r="C11" s="122"/>
      <c r="D11" s="295">
        <v>605565.9</v>
      </c>
      <c r="E11" s="124"/>
      <c r="F11" s="124"/>
      <c r="G11" s="125"/>
      <c r="H11" s="111"/>
      <c r="I11" s="124"/>
      <c r="J11" s="103"/>
    </row>
    <row r="12" spans="1:10" ht="15" customHeight="1" x14ac:dyDescent="0.2">
      <c r="A12" s="120">
        <v>2</v>
      </c>
      <c r="B12" s="121" t="s">
        <v>131</v>
      </c>
      <c r="C12" s="122"/>
      <c r="D12" s="295">
        <v>32113.29</v>
      </c>
      <c r="E12" s="124"/>
      <c r="F12" s="124"/>
      <c r="G12" s="125"/>
      <c r="H12" s="111"/>
      <c r="I12" s="124"/>
      <c r="J12" s="103"/>
    </row>
    <row r="13" spans="1:10" ht="15" customHeight="1" x14ac:dyDescent="0.2">
      <c r="A13" s="120">
        <v>3</v>
      </c>
      <c r="B13" s="121" t="s">
        <v>132</v>
      </c>
      <c r="C13" s="122"/>
      <c r="D13" s="295">
        <v>28766.59</v>
      </c>
      <c r="E13" s="124"/>
      <c r="F13" s="124"/>
      <c r="G13" s="125"/>
      <c r="H13" s="111"/>
      <c r="I13" s="124"/>
      <c r="J13" s="103"/>
    </row>
    <row r="14" spans="1:10" ht="15" customHeight="1" x14ac:dyDescent="0.2">
      <c r="A14" s="120">
        <v>4</v>
      </c>
      <c r="B14" s="121" t="s">
        <v>133</v>
      </c>
      <c r="C14" s="122"/>
      <c r="D14" s="295">
        <v>3601.45</v>
      </c>
      <c r="E14" s="124"/>
      <c r="F14" s="124"/>
      <c r="G14" s="125"/>
      <c r="H14" s="111"/>
      <c r="I14" s="124"/>
      <c r="J14" s="103"/>
    </row>
    <row r="15" spans="1:10" ht="15" customHeight="1" x14ac:dyDescent="0.2">
      <c r="A15" s="120">
        <v>5</v>
      </c>
      <c r="B15" s="121" t="s">
        <v>134</v>
      </c>
      <c r="C15" s="122"/>
      <c r="D15" s="295">
        <v>5548.8</v>
      </c>
      <c r="E15" s="124"/>
      <c r="F15" s="124"/>
      <c r="G15" s="125"/>
      <c r="H15" s="111"/>
      <c r="I15" s="124"/>
      <c r="J15" s="103"/>
    </row>
    <row r="16" spans="1:10" ht="15" customHeight="1" x14ac:dyDescent="0.2">
      <c r="A16" s="120">
        <v>6</v>
      </c>
      <c r="B16" s="121" t="s">
        <v>135</v>
      </c>
      <c r="C16" s="122"/>
      <c r="D16" s="295">
        <v>19883.28</v>
      </c>
      <c r="E16" s="124"/>
      <c r="F16" s="124"/>
      <c r="G16" s="125"/>
      <c r="H16" s="111"/>
      <c r="I16" s="124"/>
      <c r="J16" s="103"/>
    </row>
    <row r="17" spans="1:9" s="103" customFormat="1" ht="15" customHeight="1" x14ac:dyDescent="0.2">
      <c r="A17" s="120">
        <v>7</v>
      </c>
      <c r="B17" s="121" t="s">
        <v>136</v>
      </c>
      <c r="C17" s="122"/>
      <c r="D17" s="295">
        <v>1541.79</v>
      </c>
      <c r="E17" s="124"/>
      <c r="F17" s="124"/>
      <c r="G17" s="125"/>
      <c r="H17" s="111"/>
      <c r="I17" s="124"/>
    </row>
    <row r="18" spans="1:9" s="103" customFormat="1" ht="15" customHeight="1" x14ac:dyDescent="0.2">
      <c r="A18" s="120">
        <v>8</v>
      </c>
      <c r="B18" s="121" t="s">
        <v>137</v>
      </c>
      <c r="C18" s="122"/>
      <c r="D18" s="295"/>
      <c r="E18" s="124"/>
      <c r="F18" s="124"/>
      <c r="G18" s="126"/>
      <c r="H18" s="111"/>
      <c r="I18" s="124"/>
    </row>
    <row r="19" spans="1:9" s="103" customFormat="1" ht="15" customHeight="1" x14ac:dyDescent="0.2">
      <c r="A19" s="120">
        <v>9</v>
      </c>
      <c r="B19" s="121" t="s">
        <v>138</v>
      </c>
      <c r="C19" s="122"/>
      <c r="D19" s="295"/>
      <c r="E19" s="124"/>
      <c r="F19" s="124"/>
      <c r="G19" s="126"/>
      <c r="H19" s="111"/>
      <c r="I19" s="124"/>
    </row>
    <row r="20" spans="1:9" s="103" customFormat="1" ht="15" customHeight="1" x14ac:dyDescent="0.2">
      <c r="A20" s="120">
        <v>10</v>
      </c>
      <c r="B20" s="121" t="s">
        <v>139</v>
      </c>
      <c r="C20" s="122"/>
      <c r="D20" s="295"/>
      <c r="E20" s="124"/>
      <c r="F20" s="124"/>
      <c r="G20" s="126"/>
      <c r="H20" s="111"/>
      <c r="I20" s="124"/>
    </row>
    <row r="21" spans="1:9" s="103" customFormat="1" ht="15" customHeight="1" x14ac:dyDescent="0.2">
      <c r="A21" s="120">
        <v>11</v>
      </c>
      <c r="B21" s="121" t="s">
        <v>140</v>
      </c>
      <c r="C21" s="122"/>
      <c r="D21" s="295"/>
      <c r="E21" s="124"/>
      <c r="F21" s="124"/>
      <c r="G21" s="126"/>
      <c r="H21" s="111"/>
      <c r="I21" s="124"/>
    </row>
    <row r="22" spans="1:9" s="103" customFormat="1" ht="15" customHeight="1" x14ac:dyDescent="0.2">
      <c r="A22" s="120">
        <v>12</v>
      </c>
      <c r="B22" s="121" t="s">
        <v>141</v>
      </c>
      <c r="C22" s="122"/>
      <c r="D22" s="295"/>
      <c r="E22" s="124"/>
      <c r="F22" s="124"/>
      <c r="G22" s="126"/>
      <c r="H22" s="111"/>
      <c r="I22" s="124"/>
    </row>
    <row r="23" spans="1:9" s="103" customFormat="1" ht="15" customHeight="1" x14ac:dyDescent="0.2">
      <c r="A23" s="120">
        <v>13</v>
      </c>
      <c r="B23" s="121" t="s">
        <v>142</v>
      </c>
      <c r="C23" s="122"/>
      <c r="D23" s="295"/>
      <c r="E23" s="124"/>
      <c r="F23" s="124"/>
      <c r="G23" s="127"/>
      <c r="H23" s="111"/>
      <c r="I23" s="124"/>
    </row>
    <row r="24" spans="1:9" s="103" customFormat="1" ht="15" customHeight="1" x14ac:dyDescent="0.2">
      <c r="A24" s="120">
        <v>14</v>
      </c>
      <c r="B24" s="121" t="s">
        <v>143</v>
      </c>
      <c r="C24" s="122"/>
      <c r="D24" s="295"/>
      <c r="E24" s="124"/>
      <c r="F24" s="124"/>
      <c r="G24" s="127"/>
      <c r="H24" s="111"/>
      <c r="I24" s="124"/>
    </row>
    <row r="25" spans="1:9" s="103" customFormat="1" ht="15" customHeight="1" x14ac:dyDescent="0.2">
      <c r="A25" s="120">
        <v>15</v>
      </c>
      <c r="B25" s="121" t="s">
        <v>144</v>
      </c>
      <c r="C25" s="122"/>
      <c r="D25" s="295"/>
      <c r="E25" s="124"/>
      <c r="F25" s="124"/>
      <c r="G25" s="127"/>
      <c r="H25" s="111"/>
      <c r="I25" s="124"/>
    </row>
    <row r="26" spans="1:9" s="103" customFormat="1" ht="15" customHeight="1" x14ac:dyDescent="0.2">
      <c r="A26" s="120">
        <v>16</v>
      </c>
      <c r="B26" s="121" t="s">
        <v>145</v>
      </c>
      <c r="C26" s="122"/>
      <c r="D26" s="295"/>
      <c r="E26" s="124"/>
      <c r="F26" s="124"/>
      <c r="G26" s="127"/>
      <c r="H26" s="111"/>
      <c r="I26" s="124"/>
    </row>
    <row r="27" spans="1:9" s="103" customFormat="1" ht="15" customHeight="1" x14ac:dyDescent="0.2">
      <c r="A27" s="120">
        <v>17</v>
      </c>
      <c r="B27" s="121" t="s">
        <v>146</v>
      </c>
      <c r="C27" s="122"/>
      <c r="D27" s="295"/>
      <c r="E27" s="124"/>
      <c r="F27" s="124"/>
      <c r="G27" s="127"/>
      <c r="H27" s="111"/>
      <c r="I27" s="124"/>
    </row>
    <row r="28" spans="1:9" s="103" customFormat="1" ht="15" customHeight="1" x14ac:dyDescent="0.2">
      <c r="A28" s="120">
        <v>18</v>
      </c>
      <c r="B28" s="121" t="s">
        <v>147</v>
      </c>
      <c r="C28" s="122"/>
      <c r="D28" s="295"/>
      <c r="E28" s="124"/>
      <c r="F28" s="124"/>
      <c r="G28" s="127"/>
      <c r="H28" s="111"/>
      <c r="I28" s="124"/>
    </row>
    <row r="29" spans="1:9" s="103" customFormat="1" ht="15" customHeight="1" x14ac:dyDescent="0.2">
      <c r="A29" s="120">
        <v>19</v>
      </c>
      <c r="B29" s="121" t="s">
        <v>148</v>
      </c>
      <c r="C29" s="122"/>
      <c r="D29" s="295"/>
      <c r="E29" s="124"/>
      <c r="F29" s="124"/>
      <c r="G29" s="126"/>
      <c r="H29" s="111"/>
      <c r="I29" s="124"/>
    </row>
    <row r="30" spans="1:9" s="103" customFormat="1" ht="15" customHeight="1" x14ac:dyDescent="0.2">
      <c r="A30" s="120">
        <v>20</v>
      </c>
      <c r="B30" s="121" t="s">
        <v>149</v>
      </c>
      <c r="C30" s="122"/>
      <c r="D30" s="295">
        <f>499.98+5549.82+4999.8+9574.68+14894.05+1900.41+11274.78+1004.38+4091.06+4049.88+3633.85+26513.84+7290.44+6522.97+6450.17+11423.99+5450.45+2725.39+8221.63+6981.61+3179.62+4999.8+15324.66+12395.36+3815.7+4542.32+37693.9+9994.74</f>
        <v>234999.28</v>
      </c>
      <c r="E30" s="124"/>
      <c r="F30" s="124"/>
      <c r="G30" s="126"/>
      <c r="H30" s="111"/>
      <c r="I30" s="124"/>
    </row>
    <row r="31" spans="1:9" s="103" customFormat="1" ht="15" customHeight="1" x14ac:dyDescent="0.2">
      <c r="A31" s="120">
        <v>21</v>
      </c>
      <c r="B31" s="121" t="s">
        <v>150</v>
      </c>
      <c r="C31" s="122"/>
      <c r="D31" s="295"/>
      <c r="E31" s="124"/>
      <c r="F31" s="124"/>
      <c r="G31" s="126"/>
      <c r="H31" s="111"/>
      <c r="I31" s="124"/>
    </row>
    <row r="32" spans="1:9" s="103" customFormat="1" ht="15" customHeight="1" x14ac:dyDescent="0.2">
      <c r="A32" s="120">
        <v>22</v>
      </c>
      <c r="B32" s="121" t="s">
        <v>151</v>
      </c>
      <c r="C32" s="122"/>
      <c r="D32" s="295">
        <v>7267.71</v>
      </c>
      <c r="E32" s="124"/>
      <c r="F32" s="124"/>
      <c r="G32" s="126"/>
      <c r="H32" s="111"/>
      <c r="I32" s="124"/>
    </row>
    <row r="33" spans="1:9" s="103" customFormat="1" ht="15" customHeight="1" x14ac:dyDescent="0.2">
      <c r="A33" s="120">
        <v>23</v>
      </c>
      <c r="B33" s="121" t="s">
        <v>152</v>
      </c>
      <c r="C33" s="122"/>
      <c r="D33" s="295">
        <f>6123.49+19590.7+9599.7+8573.99+5999.76+15433.01+1876.92+6649.86+8000.41+4692.31+13763.34+19850.34+454.23+2999.88+17385.43+7618.64+19352.46+6193.93+6199.92+7721.94+17987.95+5147.65+6713.75+3633.85+3679.32+11923.68+9334.67</f>
        <v>246501.13000000003</v>
      </c>
      <c r="E33" s="124"/>
      <c r="F33" s="124"/>
      <c r="G33" s="126"/>
      <c r="H33" s="111"/>
      <c r="I33" s="124"/>
    </row>
    <row r="34" spans="1:9" s="103" customFormat="1" ht="15" customHeight="1" x14ac:dyDescent="0.2">
      <c r="A34" s="120">
        <v>24</v>
      </c>
      <c r="B34" s="121" t="s">
        <v>153</v>
      </c>
      <c r="C34" s="122"/>
      <c r="D34" s="295">
        <f>13411.97+3179.75+6173.37+10370.05+8493.12+10447.33+4542.32+3941.7+3633.85+3847.77+5700+7711.97+3179.75+5144.48+8915.39+11402.44+5450.78+9084.64+3633.85+3633.85+5450.78</f>
        <v>137349.16</v>
      </c>
      <c r="E34" s="124"/>
      <c r="F34" s="124"/>
      <c r="G34" s="126"/>
      <c r="H34" s="111"/>
      <c r="I34" s="124"/>
    </row>
    <row r="35" spans="1:9" s="103" customFormat="1" ht="15" customHeight="1" x14ac:dyDescent="0.2">
      <c r="A35" s="120">
        <v>25</v>
      </c>
      <c r="B35" s="121" t="s">
        <v>154</v>
      </c>
      <c r="C35" s="122"/>
      <c r="D35" s="295"/>
      <c r="E35" s="124"/>
      <c r="F35" s="124"/>
      <c r="G35" s="126"/>
      <c r="H35" s="111"/>
      <c r="I35" s="124"/>
    </row>
    <row r="36" spans="1:9" s="103" customFormat="1" ht="15" customHeight="1" x14ac:dyDescent="0.2">
      <c r="A36" s="120">
        <v>26</v>
      </c>
      <c r="B36" s="121" t="s">
        <v>155</v>
      </c>
      <c r="C36" s="122"/>
      <c r="D36" s="295"/>
      <c r="E36" s="124"/>
      <c r="F36" s="124"/>
      <c r="G36" s="126"/>
      <c r="H36" s="111"/>
      <c r="I36" s="124"/>
    </row>
    <row r="37" spans="1:9" s="103" customFormat="1" ht="15" customHeight="1" x14ac:dyDescent="0.2">
      <c r="A37" s="120">
        <v>27</v>
      </c>
      <c r="B37" s="121" t="s">
        <v>156</v>
      </c>
      <c r="C37" s="122"/>
      <c r="D37" s="295"/>
      <c r="E37" s="124"/>
      <c r="F37" s="124"/>
      <c r="G37" s="126"/>
      <c r="H37" s="111"/>
      <c r="I37" s="124"/>
    </row>
    <row r="38" spans="1:9" s="103" customFormat="1" ht="15" customHeight="1" x14ac:dyDescent="0.2">
      <c r="A38" s="120">
        <v>28</v>
      </c>
      <c r="B38" s="121" t="s">
        <v>157</v>
      </c>
      <c r="C38" s="122"/>
      <c r="D38" s="295"/>
      <c r="E38" s="124"/>
      <c r="F38" s="124"/>
      <c r="G38" s="126"/>
      <c r="H38" s="111"/>
      <c r="I38" s="124"/>
    </row>
    <row r="39" spans="1:9" s="103" customFormat="1" ht="15" customHeight="1" x14ac:dyDescent="0.2">
      <c r="A39" s="120">
        <v>29</v>
      </c>
      <c r="B39" s="121" t="s">
        <v>158</v>
      </c>
      <c r="C39" s="122"/>
      <c r="D39" s="295"/>
      <c r="E39" s="124"/>
      <c r="F39" s="124"/>
      <c r="G39" s="126"/>
      <c r="H39" s="111"/>
      <c r="I39" s="124"/>
    </row>
    <row r="40" spans="1:9" s="103" customFormat="1" ht="15" customHeight="1" x14ac:dyDescent="0.2">
      <c r="A40" s="120">
        <v>30</v>
      </c>
      <c r="B40" s="121" t="s">
        <v>159</v>
      </c>
      <c r="C40" s="122"/>
      <c r="D40" s="295"/>
      <c r="E40" s="124"/>
      <c r="F40" s="124"/>
      <c r="G40" s="126"/>
      <c r="H40" s="111"/>
      <c r="I40" s="124"/>
    </row>
    <row r="41" spans="1:9" s="103" customFormat="1" ht="15" customHeight="1" x14ac:dyDescent="0.2">
      <c r="A41" s="120">
        <v>31</v>
      </c>
      <c r="B41" s="121" t="s">
        <v>160</v>
      </c>
      <c r="C41" s="122"/>
      <c r="D41" s="295"/>
      <c r="E41" s="124"/>
      <c r="F41" s="124"/>
      <c r="G41" s="126"/>
      <c r="H41" s="111"/>
      <c r="I41" s="124"/>
    </row>
    <row r="42" spans="1:9" s="103" customFormat="1" ht="15" customHeight="1" x14ac:dyDescent="0.2">
      <c r="A42" s="120">
        <v>32</v>
      </c>
      <c r="B42" s="121" t="s">
        <v>161</v>
      </c>
      <c r="C42" s="122"/>
      <c r="D42" s="295"/>
      <c r="E42" s="124"/>
      <c r="F42" s="124"/>
      <c r="G42" s="126"/>
      <c r="H42" s="111"/>
      <c r="I42" s="124"/>
    </row>
    <row r="43" spans="1:9" s="103" customFormat="1" ht="15" customHeight="1" x14ac:dyDescent="0.2">
      <c r="A43" s="120">
        <v>33</v>
      </c>
      <c r="B43" s="121" t="s">
        <v>162</v>
      </c>
      <c r="C43" s="122"/>
      <c r="D43" s="295"/>
      <c r="E43" s="124"/>
      <c r="F43" s="124"/>
      <c r="G43" s="126"/>
      <c r="H43" s="111"/>
      <c r="I43" s="124"/>
    </row>
    <row r="44" spans="1:9" s="103" customFormat="1" ht="15" customHeight="1" x14ac:dyDescent="0.2">
      <c r="A44" s="120">
        <v>34</v>
      </c>
      <c r="B44" s="121" t="s">
        <v>163</v>
      </c>
      <c r="C44" s="122"/>
      <c r="D44" s="295"/>
      <c r="E44" s="124"/>
      <c r="F44" s="124"/>
      <c r="G44" s="126"/>
      <c r="H44" s="111"/>
      <c r="I44" s="124"/>
    </row>
    <row r="45" spans="1:9" s="103" customFormat="1" ht="15" customHeight="1" x14ac:dyDescent="0.2">
      <c r="A45" s="120">
        <v>35</v>
      </c>
      <c r="B45" s="121" t="s">
        <v>164</v>
      </c>
      <c r="C45" s="122"/>
      <c r="D45" s="295"/>
      <c r="E45" s="124"/>
      <c r="F45" s="124"/>
      <c r="G45" s="126"/>
      <c r="H45" s="111"/>
      <c r="I45" s="124"/>
    </row>
    <row r="46" spans="1:9" s="103" customFormat="1" ht="15" customHeight="1" x14ac:dyDescent="0.2">
      <c r="A46" s="120">
        <v>36</v>
      </c>
      <c r="B46" s="121" t="s">
        <v>165</v>
      </c>
      <c r="C46" s="122"/>
      <c r="D46" s="295"/>
      <c r="E46" s="124"/>
      <c r="F46" s="124"/>
      <c r="G46" s="126"/>
      <c r="H46" s="111"/>
      <c r="I46" s="124"/>
    </row>
    <row r="47" spans="1:9" s="103" customFormat="1" ht="15" customHeight="1" x14ac:dyDescent="0.2">
      <c r="A47" s="120">
        <v>37</v>
      </c>
      <c r="B47" s="121" t="s">
        <v>166</v>
      </c>
      <c r="C47" s="122"/>
      <c r="D47" s="295"/>
      <c r="E47" s="124"/>
      <c r="F47" s="124"/>
      <c r="G47" s="126"/>
      <c r="H47" s="111"/>
      <c r="I47" s="124"/>
    </row>
    <row r="48" spans="1:9" s="103" customFormat="1" ht="15" customHeight="1" x14ac:dyDescent="0.2">
      <c r="A48" s="120">
        <v>38</v>
      </c>
      <c r="B48" s="121" t="s">
        <v>167</v>
      </c>
      <c r="C48" s="122"/>
      <c r="D48" s="295"/>
      <c r="E48" s="124"/>
      <c r="F48" s="124"/>
      <c r="G48" s="126"/>
      <c r="H48" s="111"/>
      <c r="I48" s="124"/>
    </row>
    <row r="49" spans="1:9" s="103" customFormat="1" ht="15" customHeight="1" x14ac:dyDescent="0.2">
      <c r="A49" s="120">
        <v>39</v>
      </c>
      <c r="B49" s="121" t="s">
        <v>168</v>
      </c>
      <c r="C49" s="122"/>
      <c r="D49" s="295"/>
      <c r="E49" s="124"/>
      <c r="F49" s="124"/>
      <c r="G49" s="126"/>
      <c r="H49" s="111"/>
      <c r="I49" s="124"/>
    </row>
    <row r="50" spans="1:9" s="103" customFormat="1" ht="15" customHeight="1" x14ac:dyDescent="0.2">
      <c r="A50" s="120">
        <v>40</v>
      </c>
      <c r="B50" s="121" t="s">
        <v>169</v>
      </c>
      <c r="C50" s="122"/>
      <c r="D50" s="295"/>
      <c r="E50" s="124"/>
      <c r="F50" s="124"/>
      <c r="G50" s="126"/>
      <c r="H50" s="111"/>
      <c r="I50" s="124"/>
    </row>
    <row r="51" spans="1:9" s="103" customFormat="1" ht="15" customHeight="1" x14ac:dyDescent="0.2">
      <c r="A51" s="120">
        <v>41</v>
      </c>
      <c r="B51" s="121" t="s">
        <v>170</v>
      </c>
      <c r="C51" s="122"/>
      <c r="D51" s="295"/>
      <c r="E51" s="124"/>
      <c r="F51" s="124"/>
      <c r="G51" s="126"/>
      <c r="H51" s="111"/>
      <c r="I51" s="124"/>
    </row>
    <row r="52" spans="1:9" s="103" customFormat="1" ht="15" customHeight="1" x14ac:dyDescent="0.2">
      <c r="A52" s="120">
        <v>42</v>
      </c>
      <c r="B52" s="121" t="s">
        <v>171</v>
      </c>
      <c r="C52" s="122"/>
      <c r="D52" s="295"/>
      <c r="E52" s="124"/>
      <c r="F52" s="124"/>
      <c r="G52" s="126"/>
      <c r="H52" s="111"/>
      <c r="I52" s="124"/>
    </row>
    <row r="53" spans="1:9" s="103" customFormat="1" ht="15" customHeight="1" x14ac:dyDescent="0.2">
      <c r="A53" s="120">
        <v>43</v>
      </c>
      <c r="B53" s="121" t="s">
        <v>172</v>
      </c>
      <c r="C53" s="122"/>
      <c r="D53" s="295"/>
      <c r="E53" s="124"/>
      <c r="F53" s="124"/>
      <c r="G53" s="126"/>
      <c r="H53" s="111"/>
      <c r="I53" s="124"/>
    </row>
    <row r="54" spans="1:9" s="103" customFormat="1" ht="15" customHeight="1" x14ac:dyDescent="0.2">
      <c r="A54" s="120">
        <v>44</v>
      </c>
      <c r="B54" s="121" t="s">
        <v>173</v>
      </c>
      <c r="C54" s="122"/>
      <c r="D54" s="295"/>
      <c r="E54" s="124"/>
      <c r="F54" s="124"/>
      <c r="G54" s="126"/>
      <c r="H54" s="111"/>
      <c r="I54" s="124"/>
    </row>
    <row r="55" spans="1:9" s="103" customFormat="1" ht="15" customHeight="1" x14ac:dyDescent="0.2">
      <c r="A55" s="120">
        <v>45</v>
      </c>
      <c r="B55" s="121" t="s">
        <v>174</v>
      </c>
      <c r="C55" s="122"/>
      <c r="D55" s="295"/>
      <c r="E55" s="124"/>
      <c r="F55" s="124"/>
      <c r="G55" s="126"/>
      <c r="H55" s="111"/>
      <c r="I55" s="124"/>
    </row>
    <row r="56" spans="1:9" s="103" customFormat="1" ht="15" customHeight="1" x14ac:dyDescent="0.2">
      <c r="A56" s="120">
        <v>46</v>
      </c>
      <c r="B56" s="121" t="s">
        <v>175</v>
      </c>
      <c r="C56" s="122"/>
      <c r="D56" s="296"/>
      <c r="E56" s="124"/>
      <c r="F56" s="124"/>
      <c r="G56" s="126"/>
      <c r="H56" s="111"/>
      <c r="I56" s="124"/>
    </row>
    <row r="57" spans="1:9" s="103" customFormat="1" ht="15" customHeight="1" x14ac:dyDescent="0.2">
      <c r="A57" s="120">
        <v>47</v>
      </c>
      <c r="B57" s="121" t="s">
        <v>176</v>
      </c>
      <c r="C57" s="122"/>
      <c r="D57" s="295"/>
      <c r="E57" s="124"/>
      <c r="F57" s="124"/>
      <c r="G57" s="126"/>
      <c r="H57" s="111"/>
      <c r="I57" s="124"/>
    </row>
    <row r="58" spans="1:9" s="103" customFormat="1" ht="15" customHeight="1" x14ac:dyDescent="0.2">
      <c r="A58" s="120">
        <v>48</v>
      </c>
      <c r="B58" s="121" t="s">
        <v>177</v>
      </c>
      <c r="C58" s="122"/>
      <c r="D58" s="295"/>
      <c r="E58" s="124"/>
      <c r="F58" s="124"/>
      <c r="G58" s="125"/>
      <c r="H58" s="111"/>
      <c r="I58" s="124"/>
    </row>
    <row r="59" spans="1:9" s="103" customFormat="1" ht="15" customHeight="1" x14ac:dyDescent="0.2">
      <c r="A59" s="120">
        <v>49</v>
      </c>
      <c r="B59" s="121" t="s">
        <v>178</v>
      </c>
      <c r="C59" s="122"/>
      <c r="D59" s="295"/>
      <c r="E59" s="124"/>
      <c r="F59" s="124"/>
      <c r="G59" s="126"/>
      <c r="H59" s="111"/>
      <c r="I59" s="124"/>
    </row>
    <row r="60" spans="1:9" s="103" customFormat="1" ht="15" customHeight="1" x14ac:dyDescent="0.2">
      <c r="A60" s="120">
        <v>50</v>
      </c>
      <c r="B60" s="121" t="s">
        <v>179</v>
      </c>
      <c r="C60" s="122"/>
      <c r="D60" s="295"/>
      <c r="E60" s="124"/>
      <c r="F60" s="124"/>
      <c r="G60" s="126"/>
      <c r="H60" s="111"/>
      <c r="I60" s="124"/>
    </row>
    <row r="61" spans="1:9" s="103" customFormat="1" ht="15" customHeight="1" x14ac:dyDescent="0.2">
      <c r="A61" s="120">
        <v>51</v>
      </c>
      <c r="B61" s="121" t="s">
        <v>180</v>
      </c>
      <c r="C61" s="122"/>
      <c r="D61" s="295"/>
      <c r="E61" s="124"/>
      <c r="F61" s="124"/>
      <c r="G61" s="125"/>
      <c r="H61" s="111"/>
      <c r="I61" s="124"/>
    </row>
    <row r="62" spans="1:9" s="103" customFormat="1" ht="15" customHeight="1" x14ac:dyDescent="0.2">
      <c r="A62" s="120">
        <v>52</v>
      </c>
      <c r="B62" s="121" t="s">
        <v>181</v>
      </c>
      <c r="C62" s="122"/>
      <c r="D62" s="295">
        <v>17500.48</v>
      </c>
      <c r="E62" s="124"/>
      <c r="F62" s="124"/>
      <c r="G62" s="125"/>
      <c r="H62" s="111"/>
      <c r="I62" s="124"/>
    </row>
    <row r="63" spans="1:9" s="103" customFormat="1" ht="15" customHeight="1" x14ac:dyDescent="0.2">
      <c r="A63" s="120">
        <v>53</v>
      </c>
      <c r="B63" s="121" t="s">
        <v>182</v>
      </c>
      <c r="C63" s="122"/>
      <c r="D63" s="295"/>
      <c r="E63" s="124"/>
      <c r="F63" s="124"/>
      <c r="G63" s="125"/>
      <c r="H63" s="111"/>
      <c r="I63" s="124"/>
    </row>
    <row r="64" spans="1:9" s="103" customFormat="1" ht="15" customHeight="1" x14ac:dyDescent="0.2">
      <c r="A64" s="120">
        <v>54</v>
      </c>
      <c r="B64" s="121" t="s">
        <v>183</v>
      </c>
      <c r="C64" s="122"/>
      <c r="D64" s="295">
        <v>65975.100000000006</v>
      </c>
      <c r="E64" s="124"/>
      <c r="F64" s="124"/>
      <c r="G64" s="125"/>
      <c r="H64" s="111"/>
      <c r="I64" s="124"/>
    </row>
    <row r="65" spans="1:9" s="103" customFormat="1" ht="15" customHeight="1" x14ac:dyDescent="0.2">
      <c r="A65" s="120">
        <v>55</v>
      </c>
      <c r="B65" s="121" t="s">
        <v>184</v>
      </c>
      <c r="C65" s="122"/>
      <c r="D65" s="295"/>
      <c r="E65" s="124"/>
      <c r="F65" s="124"/>
      <c r="G65" s="125"/>
      <c r="H65" s="111"/>
      <c r="I65" s="124"/>
    </row>
    <row r="66" spans="1:9" s="103" customFormat="1" ht="15" customHeight="1" x14ac:dyDescent="0.2">
      <c r="A66" s="120">
        <v>56</v>
      </c>
      <c r="B66" s="121" t="s">
        <v>185</v>
      </c>
      <c r="C66" s="122"/>
      <c r="D66" s="295">
        <v>45263.64</v>
      </c>
      <c r="E66" s="124"/>
      <c r="F66" s="124"/>
      <c r="G66" s="125"/>
      <c r="H66" s="111"/>
      <c r="I66" s="124"/>
    </row>
    <row r="67" spans="1:9" s="103" customFormat="1" ht="15" customHeight="1" x14ac:dyDescent="0.2">
      <c r="A67" s="120">
        <v>57</v>
      </c>
      <c r="B67" s="121" t="s">
        <v>186</v>
      </c>
      <c r="C67" s="122"/>
      <c r="D67" s="295"/>
      <c r="E67" s="124"/>
      <c r="F67" s="124"/>
      <c r="G67" s="125"/>
      <c r="H67" s="111"/>
      <c r="I67" s="124"/>
    </row>
    <row r="68" spans="1:9" s="103" customFormat="1" ht="15" customHeight="1" x14ac:dyDescent="0.2">
      <c r="A68" s="120">
        <v>58</v>
      </c>
      <c r="B68" s="121" t="s">
        <v>187</v>
      </c>
      <c r="C68" s="122"/>
      <c r="D68" s="295"/>
      <c r="E68" s="124"/>
      <c r="F68" s="124"/>
      <c r="G68" s="125"/>
      <c r="H68" s="111"/>
      <c r="I68" s="124"/>
    </row>
    <row r="69" spans="1:9" s="103" customFormat="1" ht="15" customHeight="1" x14ac:dyDescent="0.2">
      <c r="A69" s="120">
        <v>59</v>
      </c>
      <c r="B69" s="121" t="s">
        <v>188</v>
      </c>
      <c r="C69" s="122"/>
      <c r="D69" s="295">
        <v>21092.5</v>
      </c>
      <c r="E69" s="124"/>
      <c r="F69" s="124"/>
      <c r="G69" s="125"/>
      <c r="H69" s="111"/>
      <c r="I69" s="124"/>
    </row>
    <row r="70" spans="1:9" s="103" customFormat="1" ht="15" customHeight="1" x14ac:dyDescent="0.2">
      <c r="A70" s="120">
        <v>60</v>
      </c>
      <c r="B70" s="121" t="s">
        <v>189</v>
      </c>
      <c r="C70" s="122"/>
      <c r="D70" s="295"/>
      <c r="E70" s="124"/>
      <c r="F70" s="124"/>
      <c r="G70" s="125"/>
      <c r="H70" s="111"/>
      <c r="I70" s="124"/>
    </row>
    <row r="71" spans="1:9" s="103" customFormat="1" ht="15" customHeight="1" x14ac:dyDescent="0.2">
      <c r="A71" s="120">
        <v>61</v>
      </c>
      <c r="B71" s="121" t="s">
        <v>190</v>
      </c>
      <c r="C71" s="122"/>
      <c r="D71" s="295">
        <v>175.07</v>
      </c>
      <c r="E71" s="124"/>
      <c r="F71" s="124"/>
      <c r="G71" s="127"/>
      <c r="H71" s="111"/>
      <c r="I71" s="124"/>
    </row>
    <row r="72" spans="1:9" s="103" customFormat="1" ht="15" customHeight="1" x14ac:dyDescent="0.2">
      <c r="A72" s="120">
        <v>62</v>
      </c>
      <c r="B72" s="121" t="s">
        <v>191</v>
      </c>
      <c r="C72" s="122"/>
      <c r="D72" s="295"/>
      <c r="E72" s="124"/>
      <c r="F72" s="124"/>
      <c r="G72" s="127"/>
      <c r="H72" s="111"/>
      <c r="I72" s="124"/>
    </row>
    <row r="73" spans="1:9" s="103" customFormat="1" ht="15" customHeight="1" x14ac:dyDescent="0.2">
      <c r="A73" s="120">
        <v>63</v>
      </c>
      <c r="B73" s="121" t="s">
        <v>192</v>
      </c>
      <c r="C73" s="122"/>
      <c r="D73" s="295"/>
      <c r="E73" s="124"/>
      <c r="F73" s="124"/>
      <c r="G73" s="127"/>
      <c r="H73" s="111"/>
      <c r="I73" s="124"/>
    </row>
    <row r="74" spans="1:9" s="103" customFormat="1" ht="15" customHeight="1" x14ac:dyDescent="0.2">
      <c r="A74" s="120">
        <v>64</v>
      </c>
      <c r="B74" s="121" t="s">
        <v>193</v>
      </c>
      <c r="C74" s="122"/>
      <c r="D74" s="295"/>
      <c r="E74" s="124"/>
      <c r="F74" s="124"/>
      <c r="G74" s="127"/>
      <c r="H74" s="111"/>
      <c r="I74" s="124"/>
    </row>
    <row r="75" spans="1:9" s="103" customFormat="1" ht="15" customHeight="1" x14ac:dyDescent="0.2">
      <c r="A75" s="120">
        <v>65</v>
      </c>
      <c r="B75" s="121" t="s">
        <v>194</v>
      </c>
      <c r="C75" s="122"/>
      <c r="D75" s="295">
        <f>4648+4336</f>
        <v>8984</v>
      </c>
      <c r="E75" s="124"/>
      <c r="F75" s="124"/>
      <c r="G75" s="125"/>
      <c r="H75" s="111"/>
      <c r="I75" s="124"/>
    </row>
    <row r="76" spans="1:9" s="103" customFormat="1" ht="15" customHeight="1" x14ac:dyDescent="0.2">
      <c r="A76" s="120">
        <v>66</v>
      </c>
      <c r="B76" s="121" t="s">
        <v>195</v>
      </c>
      <c r="C76" s="122"/>
      <c r="D76" s="295">
        <f>852+5865.06+50521.2</f>
        <v>57238.259999999995</v>
      </c>
      <c r="E76" s="124"/>
      <c r="F76" s="124"/>
      <c r="G76" s="125"/>
      <c r="H76" s="111"/>
      <c r="I76" s="124"/>
    </row>
    <row r="77" spans="1:9" s="103" customFormat="1" ht="15" customHeight="1" x14ac:dyDescent="0.2">
      <c r="A77" s="120">
        <v>67</v>
      </c>
      <c r="B77" s="121" t="s">
        <v>196</v>
      </c>
      <c r="C77" s="122"/>
      <c r="D77" s="295"/>
      <c r="E77" s="124"/>
      <c r="F77" s="124"/>
      <c r="G77" s="125"/>
      <c r="H77" s="111"/>
      <c r="I77" s="124"/>
    </row>
    <row r="78" spans="1:9" s="103" customFormat="1" ht="15" customHeight="1" x14ac:dyDescent="0.2">
      <c r="A78" s="120">
        <v>68</v>
      </c>
      <c r="B78" s="121" t="s">
        <v>197</v>
      </c>
      <c r="C78" s="122"/>
      <c r="D78" s="295"/>
      <c r="E78" s="124"/>
      <c r="F78" s="124"/>
      <c r="G78" s="125"/>
      <c r="H78" s="111"/>
      <c r="I78" s="124"/>
    </row>
    <row r="79" spans="1:9" s="103" customFormat="1" ht="15" customHeight="1" x14ac:dyDescent="0.2">
      <c r="A79" s="120">
        <v>69</v>
      </c>
      <c r="B79" s="121" t="s">
        <v>198</v>
      </c>
      <c r="C79" s="122"/>
      <c r="D79" s="295">
        <v>189</v>
      </c>
      <c r="E79" s="124"/>
      <c r="F79" s="124"/>
      <c r="G79" s="125"/>
      <c r="H79" s="111"/>
      <c r="I79" s="124"/>
    </row>
    <row r="80" spans="1:9" s="103" customFormat="1" ht="15" customHeight="1" x14ac:dyDescent="0.2">
      <c r="A80" s="120">
        <v>70</v>
      </c>
      <c r="B80" s="121" t="s">
        <v>199</v>
      </c>
      <c r="C80" s="122"/>
      <c r="D80" s="295"/>
      <c r="E80" s="124"/>
      <c r="F80" s="124"/>
      <c r="G80" s="125"/>
      <c r="H80" s="111"/>
      <c r="I80" s="124"/>
    </row>
    <row r="81" spans="1:9" s="103" customFormat="1" ht="15" customHeight="1" x14ac:dyDescent="0.2">
      <c r="A81" s="120">
        <v>71</v>
      </c>
      <c r="B81" s="121" t="s">
        <v>200</v>
      </c>
      <c r="C81" s="122"/>
      <c r="D81" s="295"/>
      <c r="E81" s="124"/>
      <c r="F81" s="124"/>
      <c r="G81" s="125"/>
      <c r="H81" s="111"/>
      <c r="I81" s="124"/>
    </row>
    <row r="82" spans="1:9" s="103" customFormat="1" ht="15" customHeight="1" x14ac:dyDescent="0.2">
      <c r="A82" s="120">
        <v>72</v>
      </c>
      <c r="B82" s="121" t="s">
        <v>201</v>
      </c>
      <c r="C82" s="122"/>
      <c r="D82" s="295">
        <f>2347.86+1144.39</f>
        <v>3492.25</v>
      </c>
      <c r="E82" s="124"/>
      <c r="F82" s="124"/>
      <c r="G82" s="126"/>
      <c r="H82" s="111"/>
      <c r="I82" s="124"/>
    </row>
    <row r="83" spans="1:9" s="103" customFormat="1" ht="15" customHeight="1" x14ac:dyDescent="0.2">
      <c r="A83" s="120">
        <v>73</v>
      </c>
      <c r="B83" s="121" t="s">
        <v>202</v>
      </c>
      <c r="C83" s="122"/>
      <c r="D83" s="295">
        <v>1327.67</v>
      </c>
      <c r="E83" s="124"/>
      <c r="F83" s="124"/>
      <c r="G83" s="126"/>
      <c r="H83" s="111"/>
      <c r="I83" s="124"/>
    </row>
    <row r="84" spans="1:9" s="103" customFormat="1" ht="15" customHeight="1" x14ac:dyDescent="0.2">
      <c r="A84" s="120">
        <v>74</v>
      </c>
      <c r="B84" s="121" t="s">
        <v>203</v>
      </c>
      <c r="C84" s="122"/>
      <c r="D84" s="295"/>
      <c r="E84" s="124"/>
      <c r="F84" s="124"/>
      <c r="G84" s="126"/>
      <c r="H84" s="111"/>
      <c r="I84" s="124"/>
    </row>
    <row r="85" spans="1:9" s="103" customFormat="1" ht="15" customHeight="1" x14ac:dyDescent="0.2">
      <c r="A85" s="120">
        <v>75</v>
      </c>
      <c r="B85" s="121" t="s">
        <v>204</v>
      </c>
      <c r="C85" s="122"/>
      <c r="D85" s="295"/>
      <c r="E85" s="124"/>
      <c r="F85" s="124"/>
      <c r="G85" s="126"/>
      <c r="H85" s="111"/>
      <c r="I85" s="124"/>
    </row>
    <row r="86" spans="1:9" s="103" customFormat="1" ht="15" customHeight="1" x14ac:dyDescent="0.2">
      <c r="A86" s="120">
        <v>76</v>
      </c>
      <c r="B86" s="121" t="s">
        <v>205</v>
      </c>
      <c r="C86" s="122"/>
      <c r="D86" s="295"/>
      <c r="E86" s="124"/>
      <c r="F86" s="124"/>
      <c r="G86" s="126"/>
      <c r="H86" s="111"/>
      <c r="I86" s="124"/>
    </row>
    <row r="87" spans="1:9" s="103" customFormat="1" ht="15" customHeight="1" x14ac:dyDescent="0.2">
      <c r="A87" s="120">
        <v>77</v>
      </c>
      <c r="B87" s="121" t="s">
        <v>206</v>
      </c>
      <c r="C87" s="122"/>
      <c r="D87" s="295"/>
      <c r="E87" s="124"/>
      <c r="F87" s="124"/>
      <c r="G87" s="126"/>
      <c r="H87" s="111"/>
      <c r="I87" s="124"/>
    </row>
    <row r="88" spans="1:9" s="103" customFormat="1" ht="15" customHeight="1" x14ac:dyDescent="0.2">
      <c r="A88" s="120">
        <v>78</v>
      </c>
      <c r="B88" s="121" t="s">
        <v>207</v>
      </c>
      <c r="C88" s="122"/>
      <c r="D88" s="295">
        <v>8204.56</v>
      </c>
      <c r="E88" s="124"/>
      <c r="F88" s="124"/>
      <c r="G88" s="126"/>
      <c r="H88" s="111"/>
      <c r="I88" s="124"/>
    </row>
    <row r="89" spans="1:9" s="103" customFormat="1" ht="15" customHeight="1" x14ac:dyDescent="0.2">
      <c r="A89" s="120">
        <v>79</v>
      </c>
      <c r="B89" s="121" t="s">
        <v>208</v>
      </c>
      <c r="C89" s="122"/>
      <c r="D89" s="295"/>
      <c r="E89" s="124"/>
      <c r="F89" s="124"/>
      <c r="G89" s="126"/>
      <c r="H89" s="111"/>
      <c r="I89" s="124"/>
    </row>
    <row r="90" spans="1:9" s="103" customFormat="1" ht="15" customHeight="1" x14ac:dyDescent="0.2">
      <c r="A90" s="120">
        <v>80</v>
      </c>
      <c r="B90" s="121" t="s">
        <v>209</v>
      </c>
      <c r="C90" s="122"/>
      <c r="D90" s="295"/>
      <c r="E90" s="124"/>
      <c r="F90" s="124"/>
      <c r="G90" s="127"/>
      <c r="H90" s="111"/>
      <c r="I90" s="124"/>
    </row>
    <row r="91" spans="1:9" s="103" customFormat="1" ht="15" customHeight="1" x14ac:dyDescent="0.2">
      <c r="A91" s="120">
        <v>81</v>
      </c>
      <c r="B91" s="121" t="s">
        <v>210</v>
      </c>
      <c r="C91" s="122"/>
      <c r="D91" s="295"/>
      <c r="E91" s="124"/>
      <c r="F91" s="124"/>
      <c r="G91" s="127"/>
      <c r="H91" s="111"/>
      <c r="I91" s="124"/>
    </row>
    <row r="92" spans="1:9" s="103" customFormat="1" ht="15" customHeight="1" x14ac:dyDescent="0.2">
      <c r="A92" s="120">
        <v>82</v>
      </c>
      <c r="B92" s="121" t="s">
        <v>211</v>
      </c>
      <c r="C92" s="122"/>
      <c r="D92" s="295"/>
      <c r="E92" s="124"/>
      <c r="F92" s="124"/>
      <c r="G92" s="127"/>
      <c r="H92" s="111"/>
      <c r="I92" s="124"/>
    </row>
    <row r="93" spans="1:9" s="103" customFormat="1" ht="15" customHeight="1" x14ac:dyDescent="0.2">
      <c r="A93" s="120">
        <v>83</v>
      </c>
      <c r="B93" s="121" t="s">
        <v>212</v>
      </c>
      <c r="C93" s="122"/>
      <c r="D93" s="295"/>
      <c r="E93" s="124"/>
      <c r="F93" s="124"/>
      <c r="G93" s="127"/>
      <c r="H93" s="111"/>
      <c r="I93" s="124"/>
    </row>
    <row r="94" spans="1:9" s="103" customFormat="1" ht="15" customHeight="1" x14ac:dyDescent="0.2">
      <c r="A94" s="120">
        <v>84</v>
      </c>
      <c r="B94" s="121" t="s">
        <v>213</v>
      </c>
      <c r="C94" s="122"/>
      <c r="D94" s="295">
        <f>1530+3800+3800+1300</f>
        <v>10430</v>
      </c>
      <c r="E94" s="124"/>
      <c r="F94" s="124"/>
      <c r="G94" s="127"/>
      <c r="H94" s="111"/>
      <c r="I94" s="124"/>
    </row>
    <row r="95" spans="1:9" s="103" customFormat="1" ht="15" customHeight="1" x14ac:dyDescent="0.2">
      <c r="A95" s="120">
        <v>85</v>
      </c>
      <c r="B95" s="121" t="s">
        <v>214</v>
      </c>
      <c r="C95" s="122"/>
      <c r="D95" s="295"/>
      <c r="E95" s="124"/>
      <c r="F95" s="124"/>
      <c r="G95" s="126"/>
      <c r="H95" s="111"/>
      <c r="I95" s="124"/>
    </row>
    <row r="96" spans="1:9" s="103" customFormat="1" ht="15" customHeight="1" x14ac:dyDescent="0.2">
      <c r="A96" s="120">
        <v>86</v>
      </c>
      <c r="B96" s="121" t="s">
        <v>215</v>
      </c>
      <c r="C96" s="122"/>
      <c r="D96" s="295"/>
      <c r="E96" s="124"/>
      <c r="F96" s="124"/>
      <c r="G96" s="126"/>
      <c r="H96" s="111"/>
      <c r="I96" s="124"/>
    </row>
    <row r="97" spans="1:9" s="103" customFormat="1" ht="15" customHeight="1" x14ac:dyDescent="0.2">
      <c r="A97" s="120">
        <v>87</v>
      </c>
      <c r="B97" s="121" t="s">
        <v>216</v>
      </c>
      <c r="C97" s="122"/>
      <c r="D97" s="295">
        <v>850</v>
      </c>
      <c r="E97" s="124"/>
      <c r="F97" s="124"/>
      <c r="G97" s="126"/>
      <c r="H97" s="111"/>
      <c r="I97" s="124"/>
    </row>
    <row r="98" spans="1:9" s="103" customFormat="1" ht="15" customHeight="1" x14ac:dyDescent="0.2">
      <c r="A98" s="120">
        <v>88</v>
      </c>
      <c r="B98" s="121" t="s">
        <v>217</v>
      </c>
      <c r="C98" s="122"/>
      <c r="D98" s="295"/>
      <c r="E98" s="124"/>
      <c r="F98" s="124"/>
      <c r="G98" s="126"/>
      <c r="H98" s="111"/>
      <c r="I98" s="124"/>
    </row>
    <row r="99" spans="1:9" s="103" customFormat="1" ht="15" customHeight="1" x14ac:dyDescent="0.2">
      <c r="A99" s="120">
        <v>89</v>
      </c>
      <c r="B99" s="121" t="s">
        <v>218</v>
      </c>
      <c r="C99" s="122"/>
      <c r="D99" s="295">
        <f>3870+1089.08</f>
        <v>4959.08</v>
      </c>
      <c r="E99" s="124"/>
      <c r="F99" s="124"/>
      <c r="G99" s="126"/>
      <c r="H99" s="111"/>
      <c r="I99" s="124"/>
    </row>
    <row r="100" spans="1:9" s="103" customFormat="1" ht="15" customHeight="1" x14ac:dyDescent="0.2">
      <c r="A100" s="120">
        <v>90</v>
      </c>
      <c r="B100" s="121" t="s">
        <v>219</v>
      </c>
      <c r="C100" s="122"/>
      <c r="D100" s="295"/>
      <c r="E100" s="124"/>
      <c r="F100" s="124"/>
      <c r="G100" s="126"/>
      <c r="H100" s="111"/>
      <c r="I100" s="124"/>
    </row>
    <row r="101" spans="1:9" s="103" customFormat="1" ht="15" customHeight="1" x14ac:dyDescent="0.2">
      <c r="A101" s="120">
        <v>91</v>
      </c>
      <c r="B101" s="121" t="s">
        <v>220</v>
      </c>
      <c r="C101" s="122"/>
      <c r="D101" s="295">
        <f>2000+2000</f>
        <v>4000</v>
      </c>
      <c r="E101" s="124"/>
      <c r="F101" s="124"/>
      <c r="G101" s="125"/>
      <c r="H101" s="111"/>
      <c r="I101" s="124"/>
    </row>
    <row r="102" spans="1:9" s="103" customFormat="1" ht="15" customHeight="1" x14ac:dyDescent="0.2">
      <c r="A102" s="120">
        <v>92</v>
      </c>
      <c r="B102" s="121" t="s">
        <v>221</v>
      </c>
      <c r="C102" s="122"/>
      <c r="D102" s="295"/>
      <c r="E102" s="124"/>
      <c r="F102" s="124"/>
      <c r="G102" s="127"/>
      <c r="H102" s="111"/>
      <c r="I102" s="124"/>
    </row>
    <row r="103" spans="1:9" s="103" customFormat="1" ht="15" customHeight="1" x14ac:dyDescent="0.2">
      <c r="A103" s="120">
        <v>93</v>
      </c>
      <c r="B103" s="121" t="s">
        <v>222</v>
      </c>
      <c r="C103" s="122"/>
      <c r="D103" s="295"/>
      <c r="E103" s="124"/>
      <c r="F103" s="124"/>
      <c r="G103" s="127"/>
      <c r="H103" s="111"/>
      <c r="I103" s="124"/>
    </row>
    <row r="104" spans="1:9" s="103" customFormat="1" ht="15" customHeight="1" x14ac:dyDescent="0.2">
      <c r="A104" s="120">
        <v>94</v>
      </c>
      <c r="B104" s="121" t="s">
        <v>223</v>
      </c>
      <c r="C104" s="122"/>
      <c r="D104" s="295">
        <f>12825.17+2882.8</f>
        <v>15707.970000000001</v>
      </c>
      <c r="E104" s="124"/>
      <c r="F104" s="124"/>
      <c r="G104" s="127"/>
      <c r="H104" s="111"/>
      <c r="I104" s="124"/>
    </row>
    <row r="105" spans="1:9" s="103" customFormat="1" ht="15" customHeight="1" x14ac:dyDescent="0.2">
      <c r="A105" s="120">
        <v>95</v>
      </c>
      <c r="B105" s="121" t="s">
        <v>224</v>
      </c>
      <c r="C105" s="122"/>
      <c r="D105" s="295">
        <v>3073.44</v>
      </c>
      <c r="E105" s="124"/>
      <c r="F105" s="124"/>
      <c r="G105" s="127"/>
      <c r="H105" s="111"/>
      <c r="I105" s="124"/>
    </row>
    <row r="106" spans="1:9" s="103" customFormat="1" ht="15" customHeight="1" x14ac:dyDescent="0.2">
      <c r="A106" s="120">
        <v>96</v>
      </c>
      <c r="B106" s="121" t="s">
        <v>225</v>
      </c>
      <c r="C106" s="122"/>
      <c r="D106" s="295"/>
      <c r="E106" s="124"/>
      <c r="F106" s="124"/>
      <c r="G106" s="127"/>
      <c r="H106" s="111"/>
      <c r="I106" s="124"/>
    </row>
    <row r="107" spans="1:9" s="103" customFormat="1" ht="15" customHeight="1" x14ac:dyDescent="0.2">
      <c r="A107" s="120">
        <v>97</v>
      </c>
      <c r="B107" s="121" t="s">
        <v>226</v>
      </c>
      <c r="C107" s="122"/>
      <c r="D107" s="295"/>
      <c r="E107" s="124"/>
      <c r="F107" s="124"/>
      <c r="G107" s="127"/>
      <c r="H107" s="111"/>
      <c r="I107" s="124"/>
    </row>
    <row r="108" spans="1:9" s="103" customFormat="1" ht="15" customHeight="1" x14ac:dyDescent="0.2">
      <c r="A108" s="120">
        <v>98</v>
      </c>
      <c r="B108" s="121" t="s">
        <v>227</v>
      </c>
      <c r="C108" s="122"/>
      <c r="D108" s="295">
        <v>3364.82</v>
      </c>
      <c r="E108" s="124"/>
      <c r="F108" s="124"/>
      <c r="G108" s="125"/>
      <c r="H108" s="111"/>
      <c r="I108" s="124"/>
    </row>
    <row r="109" spans="1:9" s="103" customFormat="1" ht="15" customHeight="1" x14ac:dyDescent="0.2">
      <c r="A109" s="120">
        <v>99</v>
      </c>
      <c r="B109" s="121" t="s">
        <v>228</v>
      </c>
      <c r="C109" s="122"/>
      <c r="D109" s="295"/>
      <c r="E109" s="124"/>
      <c r="F109" s="124"/>
      <c r="G109" s="125"/>
      <c r="H109" s="111"/>
      <c r="I109" s="124"/>
    </row>
    <row r="110" spans="1:9" s="103" customFormat="1" ht="15" customHeight="1" x14ac:dyDescent="0.2">
      <c r="A110" s="120">
        <v>100</v>
      </c>
      <c r="B110" s="121" t="s">
        <v>229</v>
      </c>
      <c r="C110" s="122"/>
      <c r="D110" s="295"/>
      <c r="E110" s="124"/>
      <c r="F110" s="124"/>
      <c r="G110" s="125"/>
      <c r="H110" s="111"/>
      <c r="I110" s="124"/>
    </row>
    <row r="111" spans="1:9" s="103" customFormat="1" ht="15" customHeight="1" x14ac:dyDescent="0.2">
      <c r="A111" s="120">
        <v>101</v>
      </c>
      <c r="B111" s="121" t="s">
        <v>230</v>
      </c>
      <c r="C111" s="122"/>
      <c r="D111" s="295"/>
      <c r="E111" s="124"/>
      <c r="F111" s="124"/>
      <c r="G111" s="125"/>
      <c r="H111" s="111"/>
      <c r="I111" s="124"/>
    </row>
    <row r="112" spans="1:9" s="103" customFormat="1" ht="15" customHeight="1" x14ac:dyDescent="0.2">
      <c r="A112" s="120">
        <v>102</v>
      </c>
      <c r="B112" s="121" t="s">
        <v>231</v>
      </c>
      <c r="C112" s="122"/>
      <c r="D112" s="295"/>
      <c r="E112" s="124"/>
      <c r="F112" s="124"/>
      <c r="G112" s="125"/>
      <c r="H112" s="111"/>
      <c r="I112" s="124"/>
    </row>
    <row r="113" spans="1:9" s="103" customFormat="1" ht="15" customHeight="1" x14ac:dyDescent="0.2">
      <c r="A113" s="120">
        <v>103</v>
      </c>
      <c r="B113" s="121" t="s">
        <v>232</v>
      </c>
      <c r="C113" s="122"/>
      <c r="D113" s="295"/>
      <c r="E113" s="124"/>
      <c r="F113" s="124"/>
      <c r="G113" s="125"/>
      <c r="H113" s="111"/>
      <c r="I113" s="124"/>
    </row>
    <row r="114" spans="1:9" s="103" customFormat="1" ht="15" customHeight="1" x14ac:dyDescent="0.2">
      <c r="A114" s="120">
        <v>104</v>
      </c>
      <c r="B114" s="121" t="s">
        <v>233</v>
      </c>
      <c r="C114" s="122"/>
      <c r="D114" s="295"/>
      <c r="E114" s="124"/>
      <c r="F114" s="124"/>
      <c r="G114" s="125"/>
      <c r="H114" s="111"/>
      <c r="I114" s="124"/>
    </row>
    <row r="115" spans="1:9" s="103" customFormat="1" ht="15" customHeight="1" x14ac:dyDescent="0.2">
      <c r="A115" s="120">
        <v>105</v>
      </c>
      <c r="B115" s="121" t="s">
        <v>234</v>
      </c>
      <c r="C115" s="122"/>
      <c r="D115" s="295">
        <f>700+700+1020</f>
        <v>2420</v>
      </c>
      <c r="E115" s="124"/>
      <c r="F115" s="124"/>
      <c r="G115" s="125"/>
      <c r="H115" s="111"/>
      <c r="I115" s="124"/>
    </row>
    <row r="116" spans="1:9" s="103" customFormat="1" ht="15" customHeight="1" x14ac:dyDescent="0.2">
      <c r="A116" s="120">
        <v>106</v>
      </c>
      <c r="B116" s="121" t="s">
        <v>235</v>
      </c>
      <c r="C116" s="122"/>
      <c r="D116" s="295"/>
      <c r="E116" s="124"/>
      <c r="F116" s="124"/>
      <c r="G116" s="125"/>
      <c r="H116" s="111"/>
      <c r="I116" s="124"/>
    </row>
    <row r="117" spans="1:9" s="103" customFormat="1" ht="15" customHeight="1" x14ac:dyDescent="0.2">
      <c r="A117" s="120">
        <v>107</v>
      </c>
      <c r="B117" s="121" t="s">
        <v>236</v>
      </c>
      <c r="C117" s="122"/>
      <c r="D117" s="295"/>
      <c r="E117" s="124"/>
      <c r="F117" s="124"/>
      <c r="G117" s="125"/>
      <c r="H117" s="111"/>
      <c r="I117" s="124"/>
    </row>
    <row r="118" spans="1:9" s="103" customFormat="1" ht="15" customHeight="1" x14ac:dyDescent="0.2">
      <c r="A118" s="120">
        <v>108</v>
      </c>
      <c r="B118" s="121" t="s">
        <v>237</v>
      </c>
      <c r="C118" s="122"/>
      <c r="D118" s="295"/>
      <c r="E118" s="124"/>
      <c r="F118" s="124"/>
      <c r="G118" s="124"/>
      <c r="H118" s="111"/>
      <c r="I118" s="124"/>
    </row>
    <row r="119" spans="1:9" s="103" customFormat="1" ht="15" customHeight="1" x14ac:dyDescent="0.2">
      <c r="A119" s="120">
        <v>109</v>
      </c>
      <c r="B119" s="121" t="s">
        <v>238</v>
      </c>
      <c r="C119" s="122"/>
      <c r="D119" s="295"/>
      <c r="E119" s="124"/>
      <c r="F119" s="124"/>
      <c r="G119" s="124"/>
      <c r="H119" s="111"/>
      <c r="I119" s="124"/>
    </row>
    <row r="120" spans="1:9" s="103" customFormat="1" ht="15" customHeight="1" x14ac:dyDescent="0.2">
      <c r="A120" s="120">
        <v>110</v>
      </c>
      <c r="B120" s="121" t="s">
        <v>239</v>
      </c>
      <c r="C120" s="122"/>
      <c r="D120" s="295"/>
      <c r="E120" s="124"/>
      <c r="F120" s="124"/>
      <c r="G120" s="124"/>
      <c r="H120" s="111"/>
      <c r="I120" s="124"/>
    </row>
    <row r="121" spans="1:9" s="103" customFormat="1" ht="15" customHeight="1" x14ac:dyDescent="0.2">
      <c r="A121" s="120">
        <v>111</v>
      </c>
      <c r="B121" s="121" t="s">
        <v>240</v>
      </c>
      <c r="C121" s="122"/>
      <c r="D121" s="295"/>
      <c r="E121" s="124"/>
      <c r="F121" s="124"/>
      <c r="G121" s="124"/>
      <c r="H121" s="111"/>
      <c r="I121" s="124"/>
    </row>
    <row r="122" spans="1:9" s="103" customFormat="1" ht="15" customHeight="1" x14ac:dyDescent="0.2">
      <c r="A122" s="120">
        <v>112</v>
      </c>
      <c r="B122" s="121" t="s">
        <v>241</v>
      </c>
      <c r="C122" s="122"/>
      <c r="D122" s="295"/>
      <c r="E122" s="124"/>
      <c r="F122" s="124"/>
      <c r="G122" s="124"/>
      <c r="H122" s="111"/>
      <c r="I122" s="124"/>
    </row>
    <row r="123" spans="1:9" s="103" customFormat="1" ht="15" customHeight="1" x14ac:dyDescent="0.2">
      <c r="A123" s="120">
        <v>113</v>
      </c>
      <c r="B123" s="121" t="s">
        <v>242</v>
      </c>
      <c r="C123" s="122"/>
      <c r="D123" s="295"/>
      <c r="E123" s="124"/>
      <c r="F123" s="124"/>
      <c r="G123" s="124"/>
      <c r="H123" s="111"/>
      <c r="I123" s="124"/>
    </row>
    <row r="124" spans="1:9" s="103" customFormat="1" ht="15" customHeight="1" x14ac:dyDescent="0.2">
      <c r="A124" s="120">
        <v>114</v>
      </c>
      <c r="B124" s="121" t="s">
        <v>243</v>
      </c>
      <c r="C124" s="122"/>
      <c r="D124" s="295">
        <v>19361.87</v>
      </c>
      <c r="E124" s="124"/>
      <c r="F124" s="124"/>
      <c r="G124" s="124"/>
      <c r="H124" s="111"/>
      <c r="I124" s="124"/>
    </row>
    <row r="125" spans="1:9" s="103" customFormat="1" ht="15" customHeight="1" x14ac:dyDescent="0.2">
      <c r="A125" s="120">
        <v>115</v>
      </c>
      <c r="B125" s="121" t="s">
        <v>244</v>
      </c>
      <c r="C125" s="122"/>
      <c r="D125" s="295"/>
      <c r="E125" s="124"/>
      <c r="F125" s="124"/>
      <c r="G125" s="124"/>
      <c r="H125" s="111"/>
      <c r="I125" s="124"/>
    </row>
    <row r="126" spans="1:9" s="103" customFormat="1" ht="15" customHeight="1" x14ac:dyDescent="0.2">
      <c r="A126" s="120">
        <v>116</v>
      </c>
      <c r="B126" s="121" t="s">
        <v>245</v>
      </c>
      <c r="C126" s="122"/>
      <c r="D126" s="295">
        <v>15433.03</v>
      </c>
      <c r="E126" s="124"/>
      <c r="F126" s="124"/>
      <c r="G126" s="124"/>
      <c r="H126" s="111"/>
      <c r="I126" s="124"/>
    </row>
    <row r="127" spans="1:9" s="103" customFormat="1" ht="15" customHeight="1" x14ac:dyDescent="0.2">
      <c r="A127" s="120">
        <v>117</v>
      </c>
      <c r="B127" s="121" t="s">
        <v>246</v>
      </c>
      <c r="C127" s="122"/>
      <c r="D127" s="295">
        <v>6909.64</v>
      </c>
      <c r="E127" s="124"/>
      <c r="F127" s="124"/>
      <c r="G127" s="124"/>
      <c r="H127" s="111"/>
      <c r="I127" s="124"/>
    </row>
    <row r="128" spans="1:9" s="103" customFormat="1" ht="15" customHeight="1" x14ac:dyDescent="0.2">
      <c r="A128" s="120">
        <v>118</v>
      </c>
      <c r="B128" s="121" t="s">
        <v>247</v>
      </c>
      <c r="C128" s="122"/>
      <c r="D128" s="295"/>
      <c r="E128" s="124"/>
      <c r="F128" s="124"/>
      <c r="G128" s="124"/>
      <c r="H128" s="111"/>
      <c r="I128" s="124"/>
    </row>
    <row r="129" spans="1:9" s="103" customFormat="1" ht="15" customHeight="1" x14ac:dyDescent="0.2">
      <c r="A129" s="120">
        <v>119</v>
      </c>
      <c r="B129" s="121" t="s">
        <v>248</v>
      </c>
      <c r="C129" s="122"/>
      <c r="D129" s="295">
        <f>6851.29+1044.41+7403.41+6851.29</f>
        <v>22150.400000000001</v>
      </c>
      <c r="E129" s="124"/>
      <c r="F129" s="124"/>
      <c r="G129" s="124"/>
      <c r="H129" s="111"/>
      <c r="I129" s="124"/>
    </row>
    <row r="130" spans="1:9" s="103" customFormat="1" ht="15" customHeight="1" x14ac:dyDescent="0.2">
      <c r="A130" s="120">
        <v>120</v>
      </c>
      <c r="B130" s="121" t="s">
        <v>249</v>
      </c>
      <c r="C130" s="122"/>
      <c r="D130" s="295"/>
      <c r="E130" s="124"/>
      <c r="F130" s="124"/>
      <c r="G130" s="124"/>
      <c r="H130" s="111"/>
      <c r="I130" s="124"/>
    </row>
    <row r="131" spans="1:9" s="103" customFormat="1" ht="15" customHeight="1" x14ac:dyDescent="0.2">
      <c r="A131" s="120">
        <v>121</v>
      </c>
      <c r="B131" s="121" t="s">
        <v>250</v>
      </c>
      <c r="C131" s="122"/>
      <c r="D131" s="295">
        <f>640+3754+9000+3754+7740</f>
        <v>24888</v>
      </c>
      <c r="E131" s="124"/>
      <c r="F131" s="124"/>
      <c r="G131" s="124"/>
      <c r="H131" s="111"/>
      <c r="I131" s="124"/>
    </row>
    <row r="132" spans="1:9" s="103" customFormat="1" ht="15" customHeight="1" x14ac:dyDescent="0.2">
      <c r="A132" s="120">
        <v>122</v>
      </c>
      <c r="B132" s="121" t="s">
        <v>251</v>
      </c>
      <c r="C132" s="122"/>
      <c r="D132" s="295">
        <f>9000+2000+5877.34+5877.34+9000+1777.6+1777.6</f>
        <v>35309.879999999997</v>
      </c>
      <c r="E132" s="124"/>
      <c r="F132" s="124"/>
      <c r="G132" s="124"/>
      <c r="H132" s="111"/>
      <c r="I132" s="124"/>
    </row>
    <row r="133" spans="1:9" s="103" customFormat="1" ht="15" customHeight="1" x14ac:dyDescent="0.2">
      <c r="A133" s="120">
        <v>123</v>
      </c>
      <c r="B133" s="121" t="s">
        <v>252</v>
      </c>
      <c r="C133" s="122"/>
      <c r="D133" s="295"/>
      <c r="E133" s="124"/>
      <c r="F133" s="124"/>
      <c r="G133" s="124"/>
      <c r="H133" s="111"/>
      <c r="I133" s="124"/>
    </row>
    <row r="134" spans="1:9" s="103" customFormat="1" ht="15" customHeight="1" x14ac:dyDescent="0.2">
      <c r="A134" s="120">
        <v>124</v>
      </c>
      <c r="B134" s="121" t="s">
        <v>253</v>
      </c>
      <c r="C134" s="122"/>
      <c r="D134" s="295">
        <v>987.8</v>
      </c>
      <c r="E134" s="124"/>
      <c r="F134" s="124"/>
      <c r="G134" s="124"/>
      <c r="H134" s="111"/>
      <c r="I134" s="124"/>
    </row>
    <row r="135" spans="1:9" s="103" customFormat="1" ht="15" customHeight="1" x14ac:dyDescent="0.2">
      <c r="A135" s="120">
        <v>125</v>
      </c>
      <c r="B135" s="121" t="s">
        <v>254</v>
      </c>
      <c r="C135" s="122"/>
      <c r="D135" s="295"/>
      <c r="E135" s="124"/>
      <c r="F135" s="124"/>
      <c r="G135" s="124"/>
      <c r="H135" s="111"/>
      <c r="I135" s="124"/>
    </row>
    <row r="136" spans="1:9" s="103" customFormat="1" ht="15" customHeight="1" x14ac:dyDescent="0.2">
      <c r="A136" s="120">
        <v>126</v>
      </c>
      <c r="B136" s="121" t="s">
        <v>255</v>
      </c>
      <c r="C136" s="122"/>
      <c r="D136" s="295"/>
      <c r="E136" s="124"/>
      <c r="F136" s="124"/>
      <c r="G136" s="124"/>
      <c r="H136" s="111"/>
      <c r="I136" s="124"/>
    </row>
    <row r="137" spans="1:9" s="103" customFormat="1" ht="15" customHeight="1" x14ac:dyDescent="0.2">
      <c r="A137" s="120">
        <v>127</v>
      </c>
      <c r="B137" s="121" t="s">
        <v>256</v>
      </c>
      <c r="C137" s="122"/>
      <c r="D137" s="295">
        <v>2188.83</v>
      </c>
      <c r="E137" s="124"/>
      <c r="F137" s="124"/>
      <c r="G137" s="124"/>
      <c r="H137" s="111"/>
      <c r="I137" s="124"/>
    </row>
    <row r="138" spans="1:9" s="103" customFormat="1" ht="15" customHeight="1" x14ac:dyDescent="0.2">
      <c r="A138" s="120">
        <v>128</v>
      </c>
      <c r="B138" s="121" t="s">
        <v>257</v>
      </c>
      <c r="C138" s="122"/>
      <c r="D138" s="295"/>
      <c r="E138" s="124"/>
      <c r="F138" s="124"/>
      <c r="G138" s="124"/>
      <c r="H138" s="111"/>
      <c r="I138" s="124"/>
    </row>
    <row r="139" spans="1:9" s="103" customFormat="1" ht="15" customHeight="1" x14ac:dyDescent="0.2">
      <c r="A139" s="120">
        <v>129</v>
      </c>
      <c r="B139" s="121" t="s">
        <v>258</v>
      </c>
      <c r="C139" s="122"/>
      <c r="D139" s="295"/>
      <c r="E139" s="124"/>
      <c r="F139" s="124"/>
      <c r="G139" s="124"/>
      <c r="H139" s="111"/>
      <c r="I139" s="124"/>
    </row>
    <row r="140" spans="1:9" s="103" customFormat="1" ht="15" customHeight="1" x14ac:dyDescent="0.2">
      <c r="A140" s="120">
        <v>130</v>
      </c>
      <c r="B140" s="121" t="s">
        <v>259</v>
      </c>
      <c r="C140" s="122"/>
      <c r="D140" s="295"/>
      <c r="E140" s="124"/>
      <c r="F140" s="124"/>
      <c r="G140" s="124"/>
      <c r="H140" s="111"/>
      <c r="I140" s="124"/>
    </row>
    <row r="141" spans="1:9" s="103" customFormat="1" ht="15" customHeight="1" x14ac:dyDescent="0.2">
      <c r="A141" s="120">
        <v>131</v>
      </c>
      <c r="B141" s="121" t="s">
        <v>260</v>
      </c>
      <c r="C141" s="128"/>
      <c r="D141" s="297"/>
      <c r="E141" s="124"/>
      <c r="F141" s="124"/>
      <c r="G141" s="124"/>
      <c r="H141" s="111"/>
      <c r="I141" s="124"/>
    </row>
    <row r="142" spans="1:9" s="103" customFormat="1" ht="15" customHeight="1" x14ac:dyDescent="0.2">
      <c r="A142" s="120">
        <v>132</v>
      </c>
      <c r="B142" s="121" t="s">
        <v>261</v>
      </c>
      <c r="C142" s="129"/>
      <c r="D142" s="296"/>
      <c r="E142" s="124"/>
      <c r="F142" s="124"/>
      <c r="G142" s="124"/>
      <c r="H142" s="111"/>
      <c r="I142" s="124"/>
    </row>
    <row r="143" spans="1:9" s="103" customFormat="1" ht="15" customHeight="1" x14ac:dyDescent="0.2">
      <c r="A143" s="120">
        <v>133</v>
      </c>
      <c r="B143" s="121" t="s">
        <v>262</v>
      </c>
      <c r="C143" s="129"/>
      <c r="D143" s="296"/>
      <c r="E143" s="124"/>
      <c r="F143" s="124"/>
      <c r="G143" s="124"/>
      <c r="H143" s="111"/>
      <c r="I143" s="124"/>
    </row>
    <row r="144" spans="1:9" s="103" customFormat="1" ht="15" customHeight="1" x14ac:dyDescent="0.2">
      <c r="A144" s="120">
        <v>134</v>
      </c>
      <c r="B144" s="121" t="s">
        <v>263</v>
      </c>
      <c r="C144" s="129"/>
      <c r="D144" s="296">
        <f>2346.25+10200</f>
        <v>12546.25</v>
      </c>
      <c r="E144" s="124"/>
      <c r="F144" s="124"/>
      <c r="G144" s="124"/>
      <c r="H144" s="111"/>
      <c r="I144" s="124"/>
    </row>
    <row r="145" spans="1:10" ht="15" customHeight="1" x14ac:dyDescent="0.2">
      <c r="A145" s="120">
        <v>135</v>
      </c>
      <c r="B145" s="130" t="s">
        <v>264</v>
      </c>
      <c r="C145" s="129"/>
      <c r="D145" s="296"/>
      <c r="E145" s="124"/>
      <c r="F145" s="124"/>
      <c r="G145" s="124"/>
      <c r="H145" s="111"/>
      <c r="I145" s="124"/>
      <c r="J145" s="103"/>
    </row>
    <row r="146" spans="1:10" ht="15" customHeight="1" x14ac:dyDescent="0.2">
      <c r="A146" s="120">
        <v>136</v>
      </c>
      <c r="B146" s="130" t="s">
        <v>265</v>
      </c>
      <c r="C146" s="129"/>
      <c r="D146" s="296"/>
      <c r="E146" s="124"/>
      <c r="F146" s="124"/>
      <c r="G146" s="124"/>
      <c r="H146" s="111"/>
      <c r="I146" s="124"/>
      <c r="J146" s="103"/>
    </row>
    <row r="147" spans="1:10" ht="15" customHeight="1" x14ac:dyDescent="0.2">
      <c r="A147" s="120">
        <v>137</v>
      </c>
      <c r="B147" s="130" t="s">
        <v>266</v>
      </c>
      <c r="C147" s="129"/>
      <c r="D147" s="296"/>
      <c r="E147" s="124"/>
      <c r="F147" s="124"/>
      <c r="G147" s="124"/>
      <c r="H147" s="111"/>
      <c r="I147" s="124"/>
      <c r="J147" s="103"/>
    </row>
    <row r="148" spans="1:10" ht="15" customHeight="1" x14ac:dyDescent="0.2">
      <c r="A148" s="120">
        <v>138</v>
      </c>
      <c r="B148" s="130" t="s">
        <v>267</v>
      </c>
      <c r="C148" s="129"/>
      <c r="D148" s="296">
        <f>2200+2200</f>
        <v>4400</v>
      </c>
      <c r="E148" s="124"/>
      <c r="F148" s="124"/>
      <c r="G148" s="124"/>
      <c r="H148" s="111"/>
      <c r="I148" s="124"/>
      <c r="J148" s="103"/>
    </row>
    <row r="149" spans="1:10" ht="15" customHeight="1" x14ac:dyDescent="0.2">
      <c r="A149" s="120">
        <v>139</v>
      </c>
      <c r="B149" s="130" t="s">
        <v>268</v>
      </c>
      <c r="C149" s="129"/>
      <c r="D149" s="296"/>
      <c r="E149" s="124"/>
      <c r="F149" s="124"/>
      <c r="G149" s="124"/>
      <c r="H149" s="111"/>
      <c r="I149" s="124"/>
      <c r="J149" s="103"/>
    </row>
    <row r="150" spans="1:10" ht="15" customHeight="1" x14ac:dyDescent="0.2">
      <c r="A150" s="120">
        <v>140</v>
      </c>
      <c r="B150" s="121" t="s">
        <v>269</v>
      </c>
      <c r="C150" s="129"/>
      <c r="D150" s="298">
        <f>510.78+30.65</f>
        <v>541.42999999999995</v>
      </c>
      <c r="E150" s="124"/>
      <c r="F150" s="124"/>
      <c r="G150" s="124"/>
      <c r="H150" s="111"/>
      <c r="I150" s="124"/>
      <c r="J150" s="103"/>
    </row>
    <row r="151" spans="1:10" ht="15" customHeight="1" x14ac:dyDescent="0.2">
      <c r="A151" s="120">
        <v>141</v>
      </c>
      <c r="B151" s="130" t="s">
        <v>270</v>
      </c>
      <c r="C151" s="131"/>
      <c r="D151" s="298">
        <f>19837.48+410.78+194.09+7.87+23.32+12.92</f>
        <v>20486.459999999995</v>
      </c>
      <c r="E151" s="124"/>
      <c r="F151" s="124"/>
      <c r="G151" s="124"/>
      <c r="H151" s="111"/>
      <c r="I151" s="124"/>
      <c r="J151" s="103"/>
    </row>
    <row r="152" spans="1:10" ht="15" customHeight="1" x14ac:dyDescent="0.2">
      <c r="A152" s="132">
        <v>142</v>
      </c>
      <c r="B152" s="130" t="s">
        <v>271</v>
      </c>
      <c r="C152" s="131"/>
      <c r="D152" s="298">
        <f>13384.18+54.85+610.31</f>
        <v>14049.34</v>
      </c>
      <c r="E152" s="124"/>
      <c r="F152" s="124"/>
      <c r="G152" s="124"/>
      <c r="H152" s="111"/>
      <c r="I152" s="124"/>
      <c r="J152" s="103"/>
    </row>
    <row r="153" spans="1:10" ht="15" customHeight="1" x14ac:dyDescent="0.2">
      <c r="A153" s="120">
        <v>143</v>
      </c>
      <c r="B153" s="121" t="s">
        <v>272</v>
      </c>
      <c r="C153" s="129"/>
      <c r="D153" s="296"/>
      <c r="E153" s="124"/>
      <c r="F153" s="124"/>
      <c r="G153" s="124"/>
      <c r="H153" s="111"/>
      <c r="I153" s="124"/>
      <c r="J153" s="103"/>
    </row>
    <row r="154" spans="1:10" ht="15" customHeight="1" x14ac:dyDescent="0.2">
      <c r="A154" s="132">
        <v>144</v>
      </c>
      <c r="B154" s="121" t="s">
        <v>273</v>
      </c>
      <c r="C154" s="129"/>
      <c r="D154" s="296"/>
      <c r="E154" s="124"/>
      <c r="F154" s="124"/>
      <c r="G154" s="124"/>
      <c r="H154" s="111"/>
      <c r="I154" s="124"/>
      <c r="J154" s="103"/>
    </row>
    <row r="155" spans="1:10" ht="15" customHeight="1" x14ac:dyDescent="0.2">
      <c r="A155" s="120">
        <v>145</v>
      </c>
      <c r="B155" s="121" t="s">
        <v>274</v>
      </c>
      <c r="C155" s="129"/>
      <c r="D155" s="295"/>
      <c r="E155" s="124"/>
      <c r="F155" s="124"/>
      <c r="G155" s="124"/>
      <c r="H155" s="111"/>
      <c r="I155" s="124"/>
      <c r="J155" s="103"/>
    </row>
    <row r="156" spans="1:10" ht="15" customHeight="1" x14ac:dyDescent="0.2">
      <c r="A156" s="132">
        <v>146</v>
      </c>
      <c r="B156" s="121" t="s">
        <v>275</v>
      </c>
      <c r="C156" s="129"/>
      <c r="D156" s="296"/>
      <c r="E156" s="124"/>
      <c r="F156" s="124"/>
      <c r="G156" s="124"/>
      <c r="H156" s="111"/>
      <c r="I156" s="124"/>
      <c r="J156" s="103"/>
    </row>
    <row r="157" spans="1:10" ht="15" customHeight="1" x14ac:dyDescent="0.2">
      <c r="A157" s="120">
        <v>147</v>
      </c>
      <c r="B157" s="121" t="s">
        <v>276</v>
      </c>
      <c r="C157" s="129"/>
      <c r="D157" s="296"/>
      <c r="E157" s="124"/>
      <c r="F157" s="124"/>
      <c r="G157" s="124"/>
      <c r="H157" s="111"/>
      <c r="I157" s="124"/>
      <c r="J157" s="103"/>
    </row>
    <row r="158" spans="1:10" ht="7.5" customHeight="1" x14ac:dyDescent="0.2">
      <c r="A158" s="133"/>
      <c r="B158" s="134"/>
      <c r="C158" s="124"/>
      <c r="D158" s="124"/>
      <c r="E158" s="124"/>
      <c r="F158" s="124"/>
      <c r="G158" s="124"/>
      <c r="H158" s="124"/>
      <c r="I158" s="124"/>
      <c r="J158" s="111"/>
    </row>
    <row r="159" spans="1:10" ht="15" customHeight="1" x14ac:dyDescent="0.2">
      <c r="A159" s="473" t="s">
        <v>277</v>
      </c>
      <c r="B159" s="473"/>
      <c r="C159" s="473"/>
      <c r="D159" s="135">
        <f>SUM(D11:D157)</f>
        <v>1776639.1500000001</v>
      </c>
      <c r="E159" s="124"/>
      <c r="F159" s="124"/>
      <c r="G159" s="124"/>
      <c r="H159" s="124"/>
      <c r="I159" s="124"/>
      <c r="J159" s="111"/>
    </row>
    <row r="160" spans="1:10" ht="15" customHeight="1" x14ac:dyDescent="0.2">
      <c r="A160" s="133"/>
      <c r="B160" s="134"/>
      <c r="C160" s="124"/>
      <c r="D160" s="124"/>
      <c r="E160" s="124"/>
      <c r="F160" s="124"/>
      <c r="G160" s="124"/>
      <c r="H160" s="124"/>
      <c r="I160" s="124"/>
      <c r="J160" s="111"/>
    </row>
    <row r="161" spans="1:10" ht="15" customHeight="1" x14ac:dyDescent="0.2">
      <c r="A161" s="133"/>
      <c r="B161" s="134"/>
      <c r="C161" s="124"/>
      <c r="D161" s="124"/>
      <c r="E161" s="124"/>
      <c r="F161" s="124"/>
      <c r="G161" s="124"/>
      <c r="H161" s="124"/>
      <c r="I161" s="124"/>
      <c r="J161" s="111"/>
    </row>
    <row r="162" spans="1:10" ht="15" customHeight="1" x14ac:dyDescent="0.2">
      <c r="A162" s="133"/>
      <c r="B162" s="134"/>
      <c r="C162" s="124"/>
      <c r="D162" s="124"/>
      <c r="E162" s="124"/>
      <c r="F162" s="124"/>
      <c r="G162" s="124"/>
      <c r="H162" s="124"/>
      <c r="I162" s="124"/>
      <c r="J162" s="111"/>
    </row>
    <row r="163" spans="1:10" ht="15" customHeight="1" x14ac:dyDescent="0.2">
      <c r="A163" s="133"/>
      <c r="B163" s="134"/>
      <c r="C163" s="468" t="s">
        <v>117</v>
      </c>
      <c r="D163" s="468"/>
      <c r="E163" s="136"/>
      <c r="F163" s="124"/>
      <c r="G163" s="124"/>
      <c r="H163" s="124"/>
      <c r="I163" s="124"/>
      <c r="J163" s="111"/>
    </row>
    <row r="164" spans="1:10" ht="15" customHeight="1" x14ac:dyDescent="0.2">
      <c r="A164" s="133"/>
      <c r="B164" s="134"/>
      <c r="C164" s="124"/>
      <c r="D164" s="124"/>
      <c r="E164" s="124"/>
      <c r="F164" s="124"/>
      <c r="G164" s="124"/>
      <c r="H164" s="124"/>
      <c r="I164" s="124"/>
      <c r="J164" s="111"/>
    </row>
    <row r="165" spans="1:10" ht="16.5" customHeight="1" x14ac:dyDescent="0.2">
      <c r="A165" s="474" t="s">
        <v>118</v>
      </c>
      <c r="B165" s="474"/>
      <c r="C165" s="469" t="s">
        <v>119</v>
      </c>
      <c r="D165" s="469"/>
      <c r="E165" s="124"/>
      <c r="F165" s="124"/>
      <c r="G165" s="124"/>
      <c r="H165" s="124"/>
      <c r="I165" s="124"/>
      <c r="J165" s="111"/>
    </row>
    <row r="166" spans="1:10" ht="16.5" customHeight="1" x14ac:dyDescent="0.2">
      <c r="A166" s="475" t="s">
        <v>20</v>
      </c>
      <c r="B166" s="475"/>
      <c r="C166" s="469" t="s">
        <v>120</v>
      </c>
      <c r="D166" s="469"/>
      <c r="E166" s="124"/>
      <c r="F166" s="124"/>
      <c r="G166" s="124"/>
      <c r="H166" s="124"/>
      <c r="I166" s="124"/>
      <c r="J166" s="111"/>
    </row>
    <row r="167" spans="1:10" ht="16.5" customHeight="1" x14ac:dyDescent="0.2">
      <c r="A167" s="475" t="s">
        <v>21</v>
      </c>
      <c r="B167" s="475"/>
      <c r="C167" s="469" t="s">
        <v>802</v>
      </c>
      <c r="D167" s="469"/>
      <c r="E167" s="124"/>
      <c r="F167" s="124"/>
      <c r="G167" s="124"/>
      <c r="H167" s="124"/>
      <c r="I167" s="124"/>
      <c r="J167" s="111"/>
    </row>
    <row r="168" spans="1:10" ht="16.5" customHeight="1" x14ac:dyDescent="0.2">
      <c r="A168" s="475" t="s">
        <v>22</v>
      </c>
      <c r="B168" s="475"/>
      <c r="C168" s="469" t="s">
        <v>122</v>
      </c>
      <c r="D168" s="469"/>
      <c r="E168" s="124"/>
      <c r="F168" s="124"/>
      <c r="G168" s="124"/>
      <c r="H168" s="125"/>
      <c r="I168" s="111"/>
      <c r="J168" s="124"/>
    </row>
    <row r="169" spans="1:10" ht="15" customHeight="1" x14ac:dyDescent="0.2"/>
    <row r="170" spans="1:10" ht="15" customHeight="1" x14ac:dyDescent="0.2"/>
    <row r="171" spans="1:10" ht="15" customHeight="1" x14ac:dyDescent="0.2"/>
    <row r="172" spans="1:10" ht="15" customHeight="1" x14ac:dyDescent="0.2"/>
    <row r="173" spans="1:10" ht="15" customHeight="1" x14ac:dyDescent="0.2"/>
    <row r="174" spans="1:10" ht="15" customHeight="1" x14ac:dyDescent="0.2"/>
    <row r="175" spans="1:10" ht="15" customHeight="1" x14ac:dyDescent="0.2"/>
    <row r="176" spans="1:10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</sheetData>
  <sheetProtection password="CC4F" sheet="1" objects="1" scenarios="1"/>
  <mergeCells count="12">
    <mergeCell ref="A166:B166"/>
    <mergeCell ref="C166:D166"/>
    <mergeCell ref="A167:B167"/>
    <mergeCell ref="C167:D167"/>
    <mergeCell ref="A168:B168"/>
    <mergeCell ref="C168:D168"/>
    <mergeCell ref="B2:C2"/>
    <mergeCell ref="B3:C3"/>
    <mergeCell ref="A159:C159"/>
    <mergeCell ref="C163:D163"/>
    <mergeCell ref="A165:B165"/>
    <mergeCell ref="C165:D165"/>
  </mergeCells>
  <printOptions horizontalCentered="1"/>
  <pageMargins left="0.59027777777777779" right="0.59027777777777779" top="0.39374999999999999" bottom="0.39374999999999999" header="0.51180555555555551" footer="0.51180555555555551"/>
  <pageSetup paperSize="9" scale="70" firstPageNumber="0" orientation="portrait" r:id="rId1"/>
  <headerFooter alignWithMargins="0"/>
  <rowBreaks count="1" manualBreakCount="1">
    <brk id="97" max="16383" man="1"/>
  </rowBreaks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L897"/>
  <sheetViews>
    <sheetView zoomScaleNormal="100" workbookViewId="0">
      <selection activeCell="I40" sqref="I40"/>
    </sheetView>
  </sheetViews>
  <sheetFormatPr defaultColWidth="11.42578125" defaultRowHeight="12.75" x14ac:dyDescent="0.2"/>
  <cols>
    <col min="1" max="1" width="8.42578125" style="103" customWidth="1"/>
    <col min="2" max="2" width="7.42578125" style="101" customWidth="1"/>
    <col min="3" max="3" width="39.7109375" style="103" customWidth="1"/>
    <col min="4" max="4" width="8.42578125" style="137" customWidth="1"/>
    <col min="5" max="5" width="37.28515625" style="103" customWidth="1"/>
    <col min="6" max="6" width="13" style="137" customWidth="1"/>
    <col min="7" max="7" width="15.28515625" style="103" customWidth="1"/>
    <col min="8" max="8" width="11.42578125" style="103"/>
    <col min="9" max="9" width="34.140625" style="103" customWidth="1"/>
    <col min="10" max="10" width="39.42578125" style="103" customWidth="1"/>
    <col min="11" max="11" width="11.42578125" style="103"/>
    <col min="12" max="12" width="83.85546875" style="104" customWidth="1"/>
    <col min="13" max="17" width="11.42578125" style="103"/>
    <col min="18" max="18" width="12.28515625" style="103" customWidth="1"/>
    <col min="19" max="16384" width="11.42578125" style="103"/>
  </cols>
  <sheetData>
    <row r="2" spans="1:12" ht="16.5" customHeight="1" x14ac:dyDescent="0.2">
      <c r="C2" s="477" t="s">
        <v>23</v>
      </c>
      <c r="D2" s="477"/>
      <c r="E2" s="477"/>
      <c r="F2" s="34" t="s">
        <v>24</v>
      </c>
      <c r="G2" s="35" t="s">
        <v>25</v>
      </c>
    </row>
    <row r="3" spans="1:12" ht="16.5" customHeight="1" x14ac:dyDescent="0.2">
      <c r="C3" s="478" t="s">
        <v>26</v>
      </c>
      <c r="D3" s="478"/>
      <c r="E3" s="478"/>
      <c r="F3" s="34" t="s">
        <v>27</v>
      </c>
      <c r="G3" s="35">
        <v>2019</v>
      </c>
    </row>
    <row r="4" spans="1:12" ht="16.5" customHeight="1" x14ac:dyDescent="0.2">
      <c r="F4" s="37" t="s">
        <v>28</v>
      </c>
      <c r="G4" s="38" t="s">
        <v>909</v>
      </c>
    </row>
    <row r="8" spans="1:12" s="112" customFormat="1" ht="15.75" customHeight="1" x14ac:dyDescent="0.25">
      <c r="A8" s="479" t="s">
        <v>278</v>
      </c>
      <c r="B8" s="479"/>
      <c r="C8" s="476" t="s">
        <v>279</v>
      </c>
      <c r="D8" s="476"/>
      <c r="E8" s="476"/>
      <c r="F8" s="138"/>
      <c r="G8" s="109"/>
      <c r="H8" s="110"/>
      <c r="I8" s="110"/>
      <c r="J8" s="110"/>
      <c r="K8" s="110"/>
      <c r="L8" s="111"/>
    </row>
    <row r="9" spans="1:12" s="112" customFormat="1" ht="8.25" customHeight="1" x14ac:dyDescent="0.25">
      <c r="B9" s="105"/>
      <c r="C9" s="107"/>
      <c r="D9" s="139"/>
      <c r="E9" s="139"/>
      <c r="F9" s="138"/>
      <c r="G9" s="109"/>
      <c r="H9" s="110"/>
      <c r="I9" s="110"/>
      <c r="J9" s="110"/>
      <c r="K9" s="110"/>
      <c r="L9" s="111"/>
    </row>
    <row r="10" spans="1:12" s="119" customFormat="1" ht="18.75" customHeight="1" x14ac:dyDescent="0.2">
      <c r="B10" s="114" t="s">
        <v>280</v>
      </c>
      <c r="C10" s="115" t="s">
        <v>281</v>
      </c>
      <c r="D10" s="140" t="s">
        <v>282</v>
      </c>
      <c r="E10" s="141" t="s">
        <v>283</v>
      </c>
      <c r="F10" s="142" t="s">
        <v>284</v>
      </c>
      <c r="G10" s="143" t="s">
        <v>285</v>
      </c>
      <c r="H10" s="117"/>
      <c r="I10" s="117"/>
      <c r="J10" s="117"/>
      <c r="K10" s="118"/>
      <c r="L10" s="117"/>
    </row>
    <row r="11" spans="1:12" s="104" customFormat="1" ht="15" customHeight="1" x14ac:dyDescent="0.2">
      <c r="B11" s="120">
        <v>1</v>
      </c>
      <c r="C11" s="121" t="s">
        <v>286</v>
      </c>
      <c r="D11" s="144" t="s">
        <v>287</v>
      </c>
      <c r="E11" s="145"/>
      <c r="F11" s="146"/>
      <c r="G11" s="147"/>
      <c r="H11" s="111"/>
      <c r="I11" s="111"/>
      <c r="J11" s="125"/>
      <c r="K11" s="111"/>
      <c r="L11" s="111"/>
    </row>
    <row r="12" spans="1:12" s="104" customFormat="1" ht="15" customHeight="1" x14ac:dyDescent="0.2">
      <c r="B12" s="120">
        <v>2</v>
      </c>
      <c r="C12" s="121" t="s">
        <v>288</v>
      </c>
      <c r="D12" s="144" t="s">
        <v>287</v>
      </c>
      <c r="E12" s="145"/>
      <c r="F12" s="146"/>
      <c r="G12" s="147"/>
      <c r="H12" s="111"/>
      <c r="I12" s="111"/>
      <c r="J12" s="125"/>
      <c r="K12" s="111"/>
      <c r="L12" s="111"/>
    </row>
    <row r="13" spans="1:12" s="104" customFormat="1" ht="15" customHeight="1" x14ac:dyDescent="0.2">
      <c r="B13" s="120">
        <v>3</v>
      </c>
      <c r="C13" s="121" t="s">
        <v>289</v>
      </c>
      <c r="D13" s="144" t="s">
        <v>290</v>
      </c>
      <c r="E13" s="145" t="s">
        <v>875</v>
      </c>
      <c r="F13" s="146">
        <v>2</v>
      </c>
      <c r="G13" s="147">
        <v>105.8</v>
      </c>
      <c r="H13" s="111"/>
      <c r="I13" s="111"/>
      <c r="J13" s="125"/>
      <c r="K13" s="111"/>
      <c r="L13" s="111"/>
    </row>
    <row r="14" spans="1:12" s="104" customFormat="1" ht="15" customHeight="1" x14ac:dyDescent="0.2">
      <c r="B14" s="120">
        <v>4</v>
      </c>
      <c r="C14" s="121" t="s">
        <v>291</v>
      </c>
      <c r="D14" s="144" t="s">
        <v>290</v>
      </c>
      <c r="E14" s="145" t="s">
        <v>875</v>
      </c>
      <c r="F14" s="146">
        <v>1507</v>
      </c>
      <c r="G14" s="147">
        <v>5575.9</v>
      </c>
      <c r="H14" s="111"/>
      <c r="I14" s="111"/>
      <c r="J14" s="125"/>
      <c r="K14" s="111"/>
      <c r="L14" s="111"/>
    </row>
    <row r="15" spans="1:12" s="104" customFormat="1" ht="15" customHeight="1" x14ac:dyDescent="0.2">
      <c r="B15" s="120">
        <v>5</v>
      </c>
      <c r="C15" s="121" t="s">
        <v>292</v>
      </c>
      <c r="D15" s="144" t="s">
        <v>290</v>
      </c>
      <c r="E15" s="145"/>
      <c r="F15" s="146"/>
      <c r="G15" s="147"/>
      <c r="H15" s="111"/>
      <c r="I15" s="111"/>
      <c r="J15" s="125"/>
      <c r="K15" s="111"/>
      <c r="L15" s="111"/>
    </row>
    <row r="16" spans="1:12" s="104" customFormat="1" ht="15" customHeight="1" x14ac:dyDescent="0.2">
      <c r="B16" s="120">
        <v>6</v>
      </c>
      <c r="C16" s="121" t="s">
        <v>293</v>
      </c>
      <c r="D16" s="144" t="s">
        <v>294</v>
      </c>
      <c r="E16" s="145"/>
      <c r="F16" s="146"/>
      <c r="G16" s="147"/>
      <c r="H16" s="111"/>
      <c r="I16" s="111"/>
      <c r="J16" s="126"/>
      <c r="K16" s="111"/>
      <c r="L16" s="111"/>
    </row>
    <row r="17" spans="2:12" s="104" customFormat="1" ht="15" customHeight="1" x14ac:dyDescent="0.2">
      <c r="B17" s="120">
        <v>7</v>
      </c>
      <c r="C17" s="121" t="s">
        <v>295</v>
      </c>
      <c r="D17" s="144" t="s">
        <v>290</v>
      </c>
      <c r="E17" s="145"/>
      <c r="F17" s="146"/>
      <c r="G17" s="147"/>
      <c r="H17" s="111"/>
      <c r="I17" s="111"/>
      <c r="J17" s="126"/>
      <c r="K17" s="111"/>
      <c r="L17" s="111"/>
    </row>
    <row r="18" spans="2:12" s="104" customFormat="1" ht="15" customHeight="1" x14ac:dyDescent="0.2">
      <c r="B18" s="120">
        <v>8</v>
      </c>
      <c r="C18" s="121" t="s">
        <v>296</v>
      </c>
      <c r="D18" s="144" t="s">
        <v>290</v>
      </c>
      <c r="E18" s="145"/>
      <c r="F18" s="146"/>
      <c r="G18" s="147"/>
      <c r="H18" s="111"/>
      <c r="I18" s="111"/>
      <c r="J18" s="126"/>
      <c r="K18" s="111"/>
      <c r="L18" s="111"/>
    </row>
    <row r="19" spans="2:12" s="104" customFormat="1" ht="15" customHeight="1" x14ac:dyDescent="0.2">
      <c r="B19" s="120">
        <v>9</v>
      </c>
      <c r="C19" s="121" t="s">
        <v>297</v>
      </c>
      <c r="D19" s="144" t="s">
        <v>290</v>
      </c>
      <c r="E19" s="145"/>
      <c r="F19" s="146"/>
      <c r="G19" s="147"/>
      <c r="H19" s="111"/>
      <c r="I19" s="111"/>
      <c r="J19" s="126"/>
      <c r="K19" s="111"/>
      <c r="L19" s="111"/>
    </row>
    <row r="20" spans="2:12" s="104" customFormat="1" ht="15" customHeight="1" x14ac:dyDescent="0.2">
      <c r="B20" s="120">
        <v>10</v>
      </c>
      <c r="C20" s="130" t="s">
        <v>298</v>
      </c>
      <c r="D20" s="148" t="s">
        <v>294</v>
      </c>
      <c r="E20" s="149"/>
      <c r="F20" s="146"/>
      <c r="G20" s="147"/>
      <c r="H20" s="111"/>
      <c r="I20" s="111"/>
      <c r="J20" s="126"/>
      <c r="K20" s="111"/>
      <c r="L20" s="111"/>
    </row>
    <row r="21" spans="2:12" s="104" customFormat="1" ht="15" customHeight="1" x14ac:dyDescent="0.2">
      <c r="B21" s="480" t="s">
        <v>299</v>
      </c>
      <c r="C21" s="480"/>
      <c r="D21" s="480"/>
      <c r="E21" s="480"/>
      <c r="F21" s="480"/>
      <c r="G21" s="151">
        <f>SUM(G11:G20)</f>
        <v>5681.7</v>
      </c>
      <c r="H21" s="111"/>
      <c r="I21" s="111"/>
      <c r="J21" s="127"/>
      <c r="K21" s="111"/>
      <c r="L21" s="111"/>
    </row>
    <row r="22" spans="2:12" ht="15" customHeight="1" x14ac:dyDescent="0.2">
      <c r="B22" s="133"/>
      <c r="C22" s="124"/>
      <c r="D22" s="152"/>
      <c r="E22" s="124"/>
      <c r="F22" s="152"/>
      <c r="G22" s="124"/>
      <c r="H22" s="124"/>
      <c r="I22" s="124"/>
      <c r="J22" s="124"/>
      <c r="K22" s="124"/>
      <c r="L22" s="111"/>
    </row>
    <row r="23" spans="2:12" ht="15" customHeight="1" x14ac:dyDescent="0.2">
      <c r="B23" s="133"/>
      <c r="C23" s="124"/>
      <c r="D23" s="152"/>
      <c r="E23" s="124"/>
      <c r="F23" s="152"/>
      <c r="G23" s="124"/>
      <c r="H23" s="124"/>
      <c r="I23" s="124"/>
      <c r="J23" s="124"/>
      <c r="K23" s="124"/>
      <c r="L23" s="111"/>
    </row>
    <row r="24" spans="2:12" ht="15" customHeight="1" x14ac:dyDescent="0.2">
      <c r="B24" s="133"/>
      <c r="C24" s="476" t="s">
        <v>300</v>
      </c>
      <c r="D24" s="476"/>
      <c r="E24" s="476"/>
      <c r="F24" s="152"/>
      <c r="G24" s="124"/>
      <c r="H24" s="124"/>
      <c r="I24" s="124"/>
      <c r="J24" s="124"/>
      <c r="K24" s="124"/>
      <c r="L24" s="111"/>
    </row>
    <row r="25" spans="2:12" ht="6.75" customHeight="1" x14ac:dyDescent="0.2">
      <c r="B25" s="133"/>
      <c r="C25" s="124"/>
      <c r="D25" s="152"/>
      <c r="E25" s="124"/>
      <c r="F25" s="152"/>
      <c r="G25" s="124"/>
      <c r="H25" s="124"/>
      <c r="I25" s="124"/>
      <c r="J25" s="124"/>
      <c r="K25" s="124"/>
      <c r="L25" s="111"/>
    </row>
    <row r="26" spans="2:12" ht="18.75" customHeight="1" x14ac:dyDescent="0.2">
      <c r="B26" s="114" t="s">
        <v>280</v>
      </c>
      <c r="C26" s="115" t="s">
        <v>281</v>
      </c>
      <c r="D26" s="140" t="s">
        <v>282</v>
      </c>
      <c r="E26" s="141" t="s">
        <v>283</v>
      </c>
      <c r="F26" s="142" t="s">
        <v>284</v>
      </c>
      <c r="G26" s="143" t="s">
        <v>285</v>
      </c>
      <c r="H26" s="124"/>
      <c r="I26" s="124"/>
      <c r="J26" s="124"/>
      <c r="K26" s="124"/>
      <c r="L26" s="111"/>
    </row>
    <row r="27" spans="2:12" ht="15" customHeight="1" x14ac:dyDescent="0.2">
      <c r="B27" s="132">
        <v>1</v>
      </c>
      <c r="C27" s="130" t="s">
        <v>301</v>
      </c>
      <c r="D27" s="148" t="s">
        <v>294</v>
      </c>
      <c r="E27" s="149" t="s">
        <v>874</v>
      </c>
      <c r="F27" s="153">
        <v>1209</v>
      </c>
      <c r="G27" s="154">
        <v>3868.81</v>
      </c>
      <c r="H27" s="124"/>
      <c r="I27" s="124"/>
      <c r="J27" s="124"/>
      <c r="K27" s="124"/>
      <c r="L27" s="111"/>
    </row>
    <row r="28" spans="2:12" ht="15" customHeight="1" x14ac:dyDescent="0.2">
      <c r="B28" s="132">
        <v>2</v>
      </c>
      <c r="C28" s="130" t="s">
        <v>301</v>
      </c>
      <c r="D28" s="148" t="s">
        <v>294</v>
      </c>
      <c r="E28" s="155"/>
      <c r="F28" s="146"/>
      <c r="G28" s="123"/>
      <c r="H28" s="124"/>
      <c r="I28" s="124"/>
      <c r="J28" s="124"/>
      <c r="K28" s="124"/>
      <c r="L28" s="111"/>
    </row>
    <row r="29" spans="2:12" ht="15" customHeight="1" x14ac:dyDescent="0.2">
      <c r="B29" s="481" t="s">
        <v>299</v>
      </c>
      <c r="C29" s="481"/>
      <c r="D29" s="481"/>
      <c r="E29" s="481"/>
      <c r="F29" s="156">
        <f>SUM(F27:F28)</f>
        <v>1209</v>
      </c>
      <c r="G29" s="151">
        <f>SUM(G27:G28)</f>
        <v>3868.81</v>
      </c>
      <c r="H29" s="124"/>
      <c r="I29" s="124"/>
      <c r="J29" s="124"/>
      <c r="K29" s="124"/>
      <c r="L29" s="111"/>
    </row>
    <row r="30" spans="2:12" ht="15" customHeight="1" x14ac:dyDescent="0.2">
      <c r="B30" s="133"/>
      <c r="C30" s="124"/>
      <c r="D30" s="152"/>
      <c r="E30" s="124"/>
      <c r="F30" s="152"/>
      <c r="G30" s="124"/>
      <c r="H30" s="124"/>
      <c r="I30" s="124"/>
      <c r="J30" s="124"/>
      <c r="K30" s="124"/>
      <c r="L30" s="111"/>
    </row>
    <row r="31" spans="2:12" ht="15" customHeight="1" x14ac:dyDescent="0.2">
      <c r="B31" s="133"/>
      <c r="C31" s="124"/>
      <c r="D31" s="152"/>
      <c r="E31" s="124"/>
      <c r="F31" s="152"/>
      <c r="G31" s="124"/>
      <c r="H31" s="124"/>
      <c r="I31" s="124"/>
      <c r="J31" s="124"/>
      <c r="K31" s="124"/>
      <c r="L31" s="111"/>
    </row>
    <row r="32" spans="2:12" ht="15" customHeight="1" x14ac:dyDescent="0.2">
      <c r="B32" s="133"/>
      <c r="C32" s="476" t="s">
        <v>302</v>
      </c>
      <c r="D32" s="476"/>
      <c r="E32" s="476"/>
      <c r="F32" s="152"/>
      <c r="G32" s="124"/>
      <c r="H32" s="124"/>
      <c r="I32" s="124"/>
      <c r="J32" s="124"/>
      <c r="K32" s="124"/>
      <c r="L32" s="111"/>
    </row>
    <row r="33" spans="2:12" ht="6.75" customHeight="1" x14ac:dyDescent="0.2">
      <c r="B33" s="133"/>
      <c r="C33" s="124"/>
      <c r="D33" s="152"/>
      <c r="E33" s="124"/>
      <c r="F33" s="152"/>
      <c r="G33" s="124"/>
      <c r="H33" s="124"/>
      <c r="I33" s="124"/>
      <c r="J33" s="124"/>
      <c r="K33" s="124"/>
      <c r="L33" s="111"/>
    </row>
    <row r="34" spans="2:12" ht="18.75" customHeight="1" x14ac:dyDescent="0.2">
      <c r="B34" s="114" t="s">
        <v>280</v>
      </c>
      <c r="C34" s="115" t="s">
        <v>281</v>
      </c>
      <c r="D34" s="140" t="s">
        <v>282</v>
      </c>
      <c r="E34" s="141" t="s">
        <v>283</v>
      </c>
      <c r="F34" s="142" t="s">
        <v>284</v>
      </c>
      <c r="G34" s="143" t="s">
        <v>285</v>
      </c>
      <c r="H34" s="124"/>
      <c r="I34" s="124"/>
      <c r="J34" s="124"/>
      <c r="K34" s="124"/>
      <c r="L34" s="111"/>
    </row>
    <row r="35" spans="2:12" ht="15" customHeight="1" x14ac:dyDescent="0.2">
      <c r="B35" s="120">
        <v>1</v>
      </c>
      <c r="C35" s="121" t="s">
        <v>303</v>
      </c>
      <c r="D35" s="144" t="s">
        <v>294</v>
      </c>
      <c r="E35" s="145" t="s">
        <v>876</v>
      </c>
      <c r="F35" s="153">
        <v>576</v>
      </c>
      <c r="G35" s="154">
        <v>1915.9</v>
      </c>
      <c r="H35" s="124"/>
      <c r="I35" s="124"/>
      <c r="J35" s="124"/>
      <c r="K35" s="124"/>
      <c r="L35" s="111"/>
    </row>
    <row r="36" spans="2:12" ht="15" customHeight="1" x14ac:dyDescent="0.2">
      <c r="B36" s="120">
        <v>2</v>
      </c>
      <c r="C36" s="121" t="s">
        <v>303</v>
      </c>
      <c r="D36" s="144" t="s">
        <v>294</v>
      </c>
      <c r="E36" s="145"/>
      <c r="F36" s="146"/>
      <c r="G36" s="123"/>
      <c r="H36" s="124"/>
      <c r="I36" s="124"/>
      <c r="J36" s="124"/>
      <c r="K36" s="124"/>
      <c r="L36" s="111"/>
    </row>
    <row r="37" spans="2:12" ht="15" customHeight="1" x14ac:dyDescent="0.2">
      <c r="B37" s="481" t="s">
        <v>299</v>
      </c>
      <c r="C37" s="481"/>
      <c r="D37" s="481"/>
      <c r="E37" s="481"/>
      <c r="F37" s="156">
        <f>SUM(F35:F36)</f>
        <v>576</v>
      </c>
      <c r="G37" s="151">
        <f>SUM(G35:G36)</f>
        <v>1915.9</v>
      </c>
      <c r="H37" s="124"/>
      <c r="I37" s="124"/>
      <c r="J37" s="124"/>
      <c r="K37" s="124"/>
      <c r="L37" s="111"/>
    </row>
    <row r="38" spans="2:12" ht="15" customHeight="1" x14ac:dyDescent="0.2">
      <c r="B38" s="133"/>
      <c r="C38" s="124"/>
      <c r="D38" s="152"/>
      <c r="E38" s="124"/>
      <c r="F38" s="152"/>
      <c r="G38" s="124"/>
      <c r="H38" s="124"/>
      <c r="I38" s="124"/>
      <c r="J38" s="124"/>
      <c r="K38" s="124"/>
      <c r="L38" s="111"/>
    </row>
    <row r="39" spans="2:12" ht="15" customHeight="1" x14ac:dyDescent="0.2">
      <c r="B39" s="133"/>
      <c r="C39" s="124"/>
      <c r="D39" s="152"/>
      <c r="E39" s="124"/>
      <c r="F39" s="152"/>
      <c r="G39" s="124"/>
      <c r="H39" s="124"/>
      <c r="I39" s="124"/>
      <c r="J39" s="124"/>
      <c r="K39" s="124"/>
      <c r="L39" s="111"/>
    </row>
    <row r="40" spans="2:12" ht="15" customHeight="1" x14ac:dyDescent="0.2">
      <c r="B40" s="133"/>
      <c r="C40" s="124"/>
      <c r="D40" s="152"/>
      <c r="E40" s="124"/>
      <c r="F40" s="152"/>
      <c r="G40" s="124"/>
      <c r="H40" s="124"/>
      <c r="I40" s="124"/>
      <c r="J40" s="124"/>
      <c r="K40" s="124"/>
      <c r="L40" s="111"/>
    </row>
    <row r="41" spans="2:12" ht="15" customHeight="1" x14ac:dyDescent="0.2">
      <c r="B41" s="133"/>
      <c r="C41" s="468" t="s">
        <v>117</v>
      </c>
      <c r="D41" s="468"/>
      <c r="E41" s="124"/>
      <c r="F41" s="152"/>
      <c r="G41" s="124"/>
      <c r="H41" s="124"/>
      <c r="I41" s="124"/>
      <c r="J41" s="124"/>
      <c r="K41" s="124"/>
      <c r="L41" s="111"/>
    </row>
    <row r="42" spans="2:12" ht="15" customHeight="1" x14ac:dyDescent="0.2">
      <c r="B42" s="133"/>
      <c r="C42" s="124"/>
      <c r="D42" s="152"/>
      <c r="E42" s="124"/>
      <c r="F42" s="152"/>
      <c r="G42" s="124"/>
      <c r="H42" s="124"/>
      <c r="I42" s="124"/>
      <c r="J42" s="124"/>
      <c r="K42" s="124"/>
      <c r="L42" s="111"/>
    </row>
    <row r="43" spans="2:12" ht="15.75" customHeight="1" x14ac:dyDescent="0.2">
      <c r="B43" s="157" t="s">
        <v>118</v>
      </c>
      <c r="C43" s="469" t="s">
        <v>905</v>
      </c>
      <c r="D43" s="469"/>
      <c r="E43" s="124"/>
      <c r="F43" s="124"/>
      <c r="G43" s="124"/>
      <c r="H43" s="124"/>
      <c r="I43" s="124"/>
      <c r="J43" s="111"/>
      <c r="L43" s="103"/>
    </row>
    <row r="44" spans="2:12" ht="15.75" customHeight="1" x14ac:dyDescent="0.2">
      <c r="B44" s="158" t="s">
        <v>20</v>
      </c>
      <c r="C44" s="469" t="s">
        <v>805</v>
      </c>
      <c r="D44" s="469"/>
      <c r="E44" s="124"/>
      <c r="F44" s="124"/>
      <c r="G44" s="124"/>
      <c r="H44" s="124"/>
      <c r="I44" s="124"/>
      <c r="J44" s="111"/>
      <c r="L44" s="103"/>
    </row>
    <row r="45" spans="2:12" ht="15.75" customHeight="1" x14ac:dyDescent="0.2">
      <c r="B45" s="159" t="s">
        <v>21</v>
      </c>
      <c r="C45" s="469" t="s">
        <v>908</v>
      </c>
      <c r="D45" s="469"/>
      <c r="E45" s="124"/>
      <c r="F45" s="124"/>
      <c r="G45" s="124"/>
      <c r="H45" s="124"/>
      <c r="I45" s="124"/>
      <c r="J45" s="111"/>
      <c r="L45" s="103"/>
    </row>
    <row r="46" spans="2:12" ht="15.75" customHeight="1" x14ac:dyDescent="0.2">
      <c r="B46" s="159" t="s">
        <v>22</v>
      </c>
      <c r="C46" s="469" t="s">
        <v>903</v>
      </c>
      <c r="D46" s="469"/>
      <c r="E46" s="124"/>
      <c r="F46" s="124"/>
      <c r="G46" s="124"/>
      <c r="H46" s="125"/>
      <c r="I46" s="111"/>
      <c r="J46" s="124"/>
      <c r="L46" s="103"/>
    </row>
    <row r="47" spans="2:12" ht="15" customHeight="1" x14ac:dyDescent="0.2"/>
    <row r="48" spans="2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</sheetData>
  <sheetProtection password="CC4F" sheet="1" objects="1" scenarios="1"/>
  <mergeCells count="14">
    <mergeCell ref="C45:D45"/>
    <mergeCell ref="C46:D46"/>
    <mergeCell ref="B29:E29"/>
    <mergeCell ref="C32:E32"/>
    <mergeCell ref="B37:E37"/>
    <mergeCell ref="C41:D41"/>
    <mergeCell ref="C43:D43"/>
    <mergeCell ref="C44:D44"/>
    <mergeCell ref="C24:E24"/>
    <mergeCell ref="C2:E2"/>
    <mergeCell ref="C3:E3"/>
    <mergeCell ref="A8:B8"/>
    <mergeCell ref="C8:E8"/>
    <mergeCell ref="B21:F21"/>
  </mergeCells>
  <pageMargins left="0.78749999999999998" right="0.78749999999999998" top="0.98402777777777772" bottom="0.98402777777777772" header="0.51180555555555551" footer="0.51180555555555551"/>
  <pageSetup paperSize="9" scale="69" firstPageNumber="0" fitToWidth="0" orientation="landscape" r:id="rId1"/>
  <headerFooter alignWithMargins="0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907"/>
  <sheetViews>
    <sheetView zoomScale="115" zoomScaleNormal="115" workbookViewId="0">
      <selection activeCell="F45" sqref="F45"/>
    </sheetView>
  </sheetViews>
  <sheetFormatPr defaultRowHeight="12.75" x14ac:dyDescent="0.2"/>
  <cols>
    <col min="1" max="1" width="8.42578125" style="103" customWidth="1"/>
    <col min="2" max="2" width="7.7109375" style="101" customWidth="1"/>
    <col min="3" max="3" width="41.85546875" style="103" customWidth="1"/>
    <col min="4" max="4" width="8.28515625" style="137" customWidth="1"/>
    <col min="5" max="5" width="37.28515625" style="103" customWidth="1"/>
    <col min="6" max="6" width="13" style="137" customWidth="1"/>
    <col min="7" max="7" width="15.28515625" style="103" customWidth="1"/>
    <col min="8" max="8" width="11.42578125" style="103" customWidth="1"/>
    <col min="9" max="9" width="34.140625" style="103" customWidth="1"/>
    <col min="10" max="10" width="39.42578125" style="103" customWidth="1"/>
    <col min="11" max="11" width="11.42578125" style="103" customWidth="1"/>
    <col min="12" max="12" width="83.85546875" style="104" customWidth="1"/>
    <col min="13" max="17" width="11.42578125" style="103" customWidth="1"/>
    <col min="18" max="18" width="12.28515625" style="103" customWidth="1"/>
    <col min="19" max="16384" width="9.140625" style="103"/>
  </cols>
  <sheetData>
    <row r="2" spans="1:12" ht="16.5" customHeight="1" x14ac:dyDescent="0.2">
      <c r="C2" s="477" t="s">
        <v>23</v>
      </c>
      <c r="D2" s="477"/>
      <c r="E2" s="477"/>
      <c r="F2" s="34" t="s">
        <v>24</v>
      </c>
      <c r="G2" s="35" t="s">
        <v>25</v>
      </c>
    </row>
    <row r="3" spans="1:12" ht="16.5" customHeight="1" x14ac:dyDescent="0.2">
      <c r="C3" s="478" t="s">
        <v>26</v>
      </c>
      <c r="D3" s="478"/>
      <c r="E3" s="478"/>
      <c r="F3" s="34" t="s">
        <v>27</v>
      </c>
      <c r="G3" s="35">
        <v>2019</v>
      </c>
    </row>
    <row r="4" spans="1:12" ht="16.5" customHeight="1" x14ac:dyDescent="0.2">
      <c r="F4" s="37" t="s">
        <v>28</v>
      </c>
      <c r="G4" s="38" t="s">
        <v>909</v>
      </c>
    </row>
    <row r="8" spans="1:12" s="112" customFormat="1" ht="15.75" customHeight="1" x14ac:dyDescent="0.25">
      <c r="A8" s="479" t="s">
        <v>304</v>
      </c>
      <c r="B8" s="479"/>
      <c r="C8" s="476" t="s">
        <v>305</v>
      </c>
      <c r="D8" s="476"/>
      <c r="E8" s="476"/>
      <c r="F8" s="138"/>
      <c r="G8" s="109"/>
      <c r="H8" s="110"/>
      <c r="I8" s="110"/>
      <c r="J8" s="110"/>
      <c r="K8" s="110"/>
      <c r="L8" s="111"/>
    </row>
    <row r="9" spans="1:12" s="112" customFormat="1" ht="7.5" customHeight="1" x14ac:dyDescent="0.25">
      <c r="A9" s="160"/>
      <c r="B9" s="160"/>
      <c r="C9" s="107"/>
      <c r="D9" s="107"/>
      <c r="E9" s="107"/>
      <c r="F9" s="138"/>
      <c r="G9" s="109"/>
      <c r="H9" s="110"/>
      <c r="I9" s="110"/>
      <c r="J9" s="110"/>
      <c r="K9" s="110"/>
      <c r="L9" s="111"/>
    </row>
    <row r="10" spans="1:12" s="119" customFormat="1" ht="18" customHeight="1" thickBot="1" x14ac:dyDescent="0.25">
      <c r="B10" s="161" t="s">
        <v>280</v>
      </c>
      <c r="C10" s="162" t="s">
        <v>281</v>
      </c>
      <c r="D10" s="163" t="s">
        <v>282</v>
      </c>
      <c r="E10" s="163" t="s">
        <v>283</v>
      </c>
      <c r="F10" s="142" t="s">
        <v>284</v>
      </c>
      <c r="G10" s="164" t="s">
        <v>285</v>
      </c>
      <c r="H10" s="117"/>
      <c r="I10" s="117"/>
      <c r="J10" s="117"/>
      <c r="K10" s="118"/>
      <c r="L10" s="117"/>
    </row>
    <row r="11" spans="1:12" s="104" customFormat="1" ht="16.5" customHeight="1" x14ac:dyDescent="0.2">
      <c r="B11" s="120">
        <v>1</v>
      </c>
      <c r="C11" s="121" t="s">
        <v>306</v>
      </c>
      <c r="D11" s="144" t="s">
        <v>287</v>
      </c>
      <c r="E11" s="394" t="s">
        <v>886</v>
      </c>
      <c r="F11" s="390">
        <v>239</v>
      </c>
      <c r="G11" s="147"/>
      <c r="H11" s="111"/>
      <c r="I11" s="111"/>
      <c r="J11" s="125"/>
      <c r="K11" s="111"/>
      <c r="L11" s="111"/>
    </row>
    <row r="12" spans="1:12" s="104" customFormat="1" ht="16.5" customHeight="1" x14ac:dyDescent="0.2">
      <c r="B12" s="120">
        <v>2</v>
      </c>
      <c r="C12" s="121" t="s">
        <v>307</v>
      </c>
      <c r="D12" s="144" t="s">
        <v>287</v>
      </c>
      <c r="E12" s="394" t="s">
        <v>886</v>
      </c>
      <c r="F12" s="390">
        <v>204</v>
      </c>
      <c r="G12" s="147"/>
      <c r="H12" s="111"/>
      <c r="I12" s="111"/>
      <c r="J12" s="125"/>
      <c r="K12" s="111"/>
      <c r="L12" s="111"/>
    </row>
    <row r="13" spans="1:12" s="104" customFormat="1" ht="16.5" customHeight="1" x14ac:dyDescent="0.2">
      <c r="B13" s="120">
        <v>3</v>
      </c>
      <c r="C13" s="121" t="s">
        <v>308</v>
      </c>
      <c r="D13" s="144" t="s">
        <v>287</v>
      </c>
      <c r="E13" s="394" t="s">
        <v>887</v>
      </c>
      <c r="F13" s="390">
        <v>236</v>
      </c>
      <c r="G13" s="147"/>
      <c r="H13" s="111"/>
      <c r="I13" s="111"/>
      <c r="J13" s="125"/>
      <c r="K13" s="111"/>
      <c r="L13" s="111"/>
    </row>
    <row r="14" spans="1:12" s="104" customFormat="1" ht="16.5" customHeight="1" x14ac:dyDescent="0.2">
      <c r="B14" s="120">
        <v>4</v>
      </c>
      <c r="C14" s="121" t="s">
        <v>309</v>
      </c>
      <c r="D14" s="144" t="s">
        <v>287</v>
      </c>
      <c r="E14" s="394" t="s">
        <v>886</v>
      </c>
      <c r="F14" s="390">
        <v>210</v>
      </c>
      <c r="G14" s="147"/>
      <c r="H14" s="111"/>
      <c r="I14" s="111"/>
      <c r="J14" s="125"/>
      <c r="K14" s="111"/>
      <c r="L14" s="111"/>
    </row>
    <row r="15" spans="1:12" s="104" customFormat="1" ht="16.5" customHeight="1" x14ac:dyDescent="0.2">
      <c r="B15" s="120">
        <v>5</v>
      </c>
      <c r="C15" s="121" t="s">
        <v>310</v>
      </c>
      <c r="D15" s="144" t="s">
        <v>287</v>
      </c>
      <c r="E15" s="394" t="s">
        <v>886</v>
      </c>
      <c r="F15" s="390">
        <v>231</v>
      </c>
      <c r="G15" s="147"/>
      <c r="H15" s="111"/>
      <c r="I15" s="111"/>
      <c r="J15" s="125"/>
      <c r="K15" s="111"/>
      <c r="L15" s="111"/>
    </row>
    <row r="16" spans="1:12" s="104" customFormat="1" ht="16.5" customHeight="1" x14ac:dyDescent="0.2">
      <c r="B16" s="120">
        <v>6</v>
      </c>
      <c r="C16" s="121" t="s">
        <v>311</v>
      </c>
      <c r="D16" s="144" t="s">
        <v>287</v>
      </c>
      <c r="E16" s="394"/>
      <c r="F16" s="390">
        <v>0</v>
      </c>
      <c r="G16" s="147"/>
      <c r="H16" s="111"/>
      <c r="I16" s="111"/>
      <c r="J16" s="126"/>
      <c r="K16" s="111"/>
      <c r="L16" s="111"/>
    </row>
    <row r="17" spans="2:12" s="104" customFormat="1" ht="16.5" customHeight="1" x14ac:dyDescent="0.2">
      <c r="B17" s="120">
        <v>7</v>
      </c>
      <c r="C17" s="121" t="s">
        <v>312</v>
      </c>
      <c r="D17" s="144" t="s">
        <v>287</v>
      </c>
      <c r="E17" s="394" t="s">
        <v>886</v>
      </c>
      <c r="F17" s="390">
        <v>238</v>
      </c>
      <c r="G17" s="147"/>
      <c r="H17" s="111"/>
      <c r="I17" s="111"/>
      <c r="J17" s="126"/>
      <c r="K17" s="111"/>
      <c r="L17" s="111"/>
    </row>
    <row r="18" spans="2:12" ht="16.5" customHeight="1" x14ac:dyDescent="0.2">
      <c r="B18" s="120">
        <v>8</v>
      </c>
      <c r="C18" s="121" t="s">
        <v>313</v>
      </c>
      <c r="D18" s="144" t="s">
        <v>287</v>
      </c>
      <c r="E18" s="394" t="s">
        <v>886</v>
      </c>
      <c r="F18" s="390">
        <v>62</v>
      </c>
      <c r="G18" s="147"/>
      <c r="H18" s="124"/>
      <c r="I18" s="124"/>
      <c r="J18" s="124"/>
      <c r="K18" s="124"/>
      <c r="L18" s="111"/>
    </row>
    <row r="19" spans="2:12" ht="16.5" customHeight="1" x14ac:dyDescent="0.2">
      <c r="B19" s="120">
        <v>9</v>
      </c>
      <c r="C19" s="121" t="s">
        <v>314</v>
      </c>
      <c r="D19" s="144" t="s">
        <v>287</v>
      </c>
      <c r="E19" s="394" t="s">
        <v>886</v>
      </c>
      <c r="F19" s="390">
        <v>52</v>
      </c>
      <c r="G19" s="147"/>
      <c r="H19" s="124"/>
      <c r="I19" s="124"/>
      <c r="J19" s="124"/>
      <c r="K19" s="124"/>
      <c r="L19" s="111"/>
    </row>
    <row r="20" spans="2:12" ht="16.5" customHeight="1" x14ac:dyDescent="0.2">
      <c r="B20" s="120">
        <v>10</v>
      </c>
      <c r="C20" s="121" t="s">
        <v>315</v>
      </c>
      <c r="D20" s="144" t="s">
        <v>287</v>
      </c>
      <c r="E20" s="394" t="s">
        <v>887</v>
      </c>
      <c r="F20" s="390">
        <v>46</v>
      </c>
      <c r="G20" s="147"/>
      <c r="H20" s="124"/>
      <c r="I20" s="124"/>
      <c r="J20" s="124"/>
      <c r="K20" s="124"/>
      <c r="L20" s="111"/>
    </row>
    <row r="21" spans="2:12" ht="16.5" customHeight="1" x14ac:dyDescent="0.2">
      <c r="B21" s="120">
        <v>11</v>
      </c>
      <c r="C21" s="121" t="s">
        <v>316</v>
      </c>
      <c r="D21" s="144" t="s">
        <v>287</v>
      </c>
      <c r="E21" s="394" t="s">
        <v>886</v>
      </c>
      <c r="F21" s="390">
        <v>52</v>
      </c>
      <c r="G21" s="147"/>
      <c r="H21" s="124"/>
      <c r="I21" s="124"/>
      <c r="J21" s="124"/>
      <c r="K21" s="124"/>
      <c r="L21" s="111"/>
    </row>
    <row r="22" spans="2:12" ht="16.5" customHeight="1" x14ac:dyDescent="0.2">
      <c r="B22" s="120">
        <v>12</v>
      </c>
      <c r="C22" s="121" t="s">
        <v>317</v>
      </c>
      <c r="D22" s="144" t="s">
        <v>287</v>
      </c>
      <c r="E22" s="394" t="s">
        <v>886</v>
      </c>
      <c r="F22" s="390">
        <v>46</v>
      </c>
      <c r="G22" s="147"/>
      <c r="H22" s="124"/>
      <c r="I22" s="124"/>
      <c r="J22" s="124"/>
      <c r="K22" s="124"/>
      <c r="L22" s="111"/>
    </row>
    <row r="23" spans="2:12" ht="16.5" customHeight="1" x14ac:dyDescent="0.2">
      <c r="B23" s="120">
        <v>13</v>
      </c>
      <c r="C23" s="121" t="s">
        <v>318</v>
      </c>
      <c r="D23" s="144" t="s">
        <v>287</v>
      </c>
      <c r="E23" s="394"/>
      <c r="F23" s="390">
        <v>0</v>
      </c>
      <c r="G23" s="147"/>
      <c r="H23" s="124"/>
      <c r="I23" s="124"/>
      <c r="J23" s="124"/>
      <c r="K23" s="124"/>
      <c r="L23" s="111"/>
    </row>
    <row r="24" spans="2:12" ht="16.5" customHeight="1" x14ac:dyDescent="0.2">
      <c r="B24" s="120">
        <v>14</v>
      </c>
      <c r="C24" s="121" t="s">
        <v>319</v>
      </c>
      <c r="D24" s="144" t="s">
        <v>287</v>
      </c>
      <c r="E24" s="394" t="s">
        <v>886</v>
      </c>
      <c r="F24" s="390">
        <v>44</v>
      </c>
      <c r="G24" s="147"/>
      <c r="H24" s="124"/>
      <c r="I24" s="124"/>
      <c r="J24" s="124"/>
      <c r="K24" s="124"/>
      <c r="L24" s="111"/>
    </row>
    <row r="25" spans="2:12" ht="16.5" customHeight="1" x14ac:dyDescent="0.2">
      <c r="B25" s="120">
        <v>15</v>
      </c>
      <c r="C25" s="121" t="s">
        <v>320</v>
      </c>
      <c r="D25" s="144" t="s">
        <v>287</v>
      </c>
      <c r="E25" s="394"/>
      <c r="F25" s="390">
        <v>145</v>
      </c>
      <c r="G25" s="147"/>
      <c r="H25" s="124"/>
      <c r="I25" s="124"/>
      <c r="J25" s="124"/>
      <c r="K25" s="124"/>
      <c r="L25" s="111"/>
    </row>
    <row r="26" spans="2:12" ht="16.5" customHeight="1" x14ac:dyDescent="0.2">
      <c r="B26" s="120">
        <v>16</v>
      </c>
      <c r="C26" s="121" t="s">
        <v>321</v>
      </c>
      <c r="D26" s="144" t="s">
        <v>287</v>
      </c>
      <c r="E26" s="394"/>
      <c r="F26" s="390">
        <v>129</v>
      </c>
      <c r="G26" s="147"/>
      <c r="H26" s="124"/>
      <c r="I26" s="124"/>
      <c r="J26" s="124"/>
      <c r="K26" s="124"/>
      <c r="L26" s="111"/>
    </row>
    <row r="27" spans="2:12" ht="16.5" customHeight="1" x14ac:dyDescent="0.2">
      <c r="B27" s="120">
        <v>17</v>
      </c>
      <c r="C27" s="121" t="s">
        <v>322</v>
      </c>
      <c r="D27" s="144" t="s">
        <v>287</v>
      </c>
      <c r="E27" s="394"/>
      <c r="F27" s="390">
        <v>115</v>
      </c>
      <c r="G27" s="147"/>
      <c r="H27" s="124"/>
      <c r="I27" s="124"/>
      <c r="J27" s="124"/>
      <c r="K27" s="124"/>
      <c r="L27" s="111"/>
    </row>
    <row r="28" spans="2:12" ht="16.5" customHeight="1" x14ac:dyDescent="0.2">
      <c r="B28" s="120">
        <v>18</v>
      </c>
      <c r="C28" s="121" t="s">
        <v>323</v>
      </c>
      <c r="D28" s="144" t="s">
        <v>287</v>
      </c>
      <c r="E28" s="394"/>
      <c r="F28" s="390">
        <v>80</v>
      </c>
      <c r="G28" s="147"/>
      <c r="H28" s="124"/>
      <c r="I28" s="124"/>
      <c r="J28" s="124"/>
      <c r="K28" s="124"/>
      <c r="L28" s="111"/>
    </row>
    <row r="29" spans="2:12" ht="16.5" customHeight="1" x14ac:dyDescent="0.2">
      <c r="B29" s="120">
        <v>19</v>
      </c>
      <c r="C29" s="121" t="s">
        <v>324</v>
      </c>
      <c r="D29" s="144" t="s">
        <v>287</v>
      </c>
      <c r="E29" s="394"/>
      <c r="F29" s="390">
        <v>98</v>
      </c>
      <c r="G29" s="147"/>
      <c r="H29" s="124"/>
      <c r="I29" s="124"/>
      <c r="J29" s="124"/>
      <c r="K29" s="124"/>
      <c r="L29" s="111"/>
    </row>
    <row r="30" spans="2:12" ht="16.5" customHeight="1" x14ac:dyDescent="0.2">
      <c r="B30" s="120">
        <v>20</v>
      </c>
      <c r="C30" s="121" t="s">
        <v>325</v>
      </c>
      <c r="D30" s="144" t="s">
        <v>287</v>
      </c>
      <c r="E30" s="394"/>
      <c r="F30" s="390">
        <v>110</v>
      </c>
      <c r="G30" s="147"/>
      <c r="H30" s="124"/>
      <c r="I30" s="124"/>
      <c r="J30" s="124"/>
      <c r="K30" s="124"/>
      <c r="L30" s="111"/>
    </row>
    <row r="31" spans="2:12" ht="16.5" customHeight="1" x14ac:dyDescent="0.2">
      <c r="B31" s="120">
        <v>21</v>
      </c>
      <c r="C31" s="121" t="s">
        <v>326</v>
      </c>
      <c r="D31" s="144" t="s">
        <v>287</v>
      </c>
      <c r="E31" s="394" t="s">
        <v>886</v>
      </c>
      <c r="F31" s="390">
        <v>900</v>
      </c>
      <c r="G31" s="147"/>
      <c r="H31" s="124"/>
      <c r="I31" s="124"/>
      <c r="J31" s="124"/>
      <c r="K31" s="124"/>
      <c r="L31" s="111"/>
    </row>
    <row r="32" spans="2:12" ht="16.5" customHeight="1" x14ac:dyDescent="0.2">
      <c r="B32" s="120">
        <v>22</v>
      </c>
      <c r="C32" s="121" t="s">
        <v>327</v>
      </c>
      <c r="D32" s="144" t="s">
        <v>287</v>
      </c>
      <c r="E32" s="394" t="s">
        <v>887</v>
      </c>
      <c r="F32" s="390">
        <v>1521</v>
      </c>
      <c r="G32" s="147"/>
      <c r="H32" s="124"/>
      <c r="I32" s="124"/>
      <c r="J32" s="124"/>
      <c r="K32" s="124"/>
      <c r="L32" s="111"/>
    </row>
    <row r="33" spans="2:12" ht="16.5" customHeight="1" x14ac:dyDescent="0.2">
      <c r="B33" s="120">
        <v>23</v>
      </c>
      <c r="C33" s="121" t="s">
        <v>328</v>
      </c>
      <c r="D33" s="144" t="s">
        <v>287</v>
      </c>
      <c r="E33" s="394" t="s">
        <v>886</v>
      </c>
      <c r="F33" s="390">
        <v>53</v>
      </c>
      <c r="G33" s="147"/>
      <c r="H33" s="124"/>
      <c r="I33" s="124"/>
      <c r="J33" s="124"/>
      <c r="K33" s="124"/>
      <c r="L33" s="111"/>
    </row>
    <row r="34" spans="2:12" ht="16.5" customHeight="1" x14ac:dyDescent="0.2">
      <c r="B34" s="120">
        <v>24</v>
      </c>
      <c r="C34" s="121" t="s">
        <v>329</v>
      </c>
      <c r="D34" s="144" t="s">
        <v>287</v>
      </c>
      <c r="E34" s="394" t="s">
        <v>887</v>
      </c>
      <c r="F34" s="390">
        <v>87</v>
      </c>
      <c r="G34" s="147"/>
      <c r="H34" s="124"/>
      <c r="I34" s="124"/>
      <c r="J34" s="124"/>
      <c r="K34" s="124"/>
      <c r="L34" s="111"/>
    </row>
    <row r="35" spans="2:12" ht="16.5" customHeight="1" x14ac:dyDescent="0.2">
      <c r="B35" s="132">
        <v>25</v>
      </c>
      <c r="C35" s="130" t="s">
        <v>330</v>
      </c>
      <c r="D35" s="148" t="s">
        <v>287</v>
      </c>
      <c r="E35" s="395" t="s">
        <v>886</v>
      </c>
      <c r="F35" s="391">
        <v>900</v>
      </c>
      <c r="G35" s="154"/>
      <c r="H35" s="124"/>
      <c r="I35" s="124"/>
      <c r="J35" s="124"/>
      <c r="K35" s="124"/>
      <c r="L35" s="111"/>
    </row>
    <row r="36" spans="2:12" s="165" customFormat="1" ht="16.5" customHeight="1" x14ac:dyDescent="0.2">
      <c r="B36" s="480" t="s">
        <v>331</v>
      </c>
      <c r="C36" s="480"/>
      <c r="D36" s="480"/>
      <c r="E36" s="480"/>
      <c r="F36" s="150">
        <f>SUM(F11:F35)</f>
        <v>5798</v>
      </c>
      <c r="G36" s="151">
        <f>SUM(G11:G35)</f>
        <v>0</v>
      </c>
      <c r="L36" s="166"/>
    </row>
    <row r="37" spans="2:12" s="165" customFormat="1" ht="8.25" customHeight="1" thickBot="1" x14ac:dyDescent="0.25">
      <c r="B37" s="167"/>
      <c r="C37" s="166"/>
      <c r="D37" s="168"/>
      <c r="E37" s="169"/>
      <c r="F37" s="170"/>
      <c r="G37" s="171"/>
      <c r="L37" s="166"/>
    </row>
    <row r="38" spans="2:12" ht="18" customHeight="1" thickBot="1" x14ac:dyDescent="0.25">
      <c r="B38" s="161" t="s">
        <v>280</v>
      </c>
      <c r="C38" s="162" t="s">
        <v>281</v>
      </c>
      <c r="D38" s="163" t="s">
        <v>282</v>
      </c>
      <c r="E38" s="163" t="s">
        <v>283</v>
      </c>
      <c r="F38" s="142" t="s">
        <v>284</v>
      </c>
      <c r="G38" s="164" t="s">
        <v>285</v>
      </c>
      <c r="H38" s="124"/>
      <c r="I38" s="124"/>
      <c r="J38" s="124"/>
      <c r="K38" s="124"/>
      <c r="L38" s="111"/>
    </row>
    <row r="39" spans="2:12" ht="16.5" customHeight="1" x14ac:dyDescent="0.2">
      <c r="B39" s="120">
        <v>26</v>
      </c>
      <c r="C39" s="121" t="s">
        <v>332</v>
      </c>
      <c r="D39" s="144" t="s">
        <v>287</v>
      </c>
      <c r="E39" s="394" t="s">
        <v>899</v>
      </c>
      <c r="F39" s="390">
        <v>0</v>
      </c>
      <c r="G39" s="147"/>
      <c r="H39" s="124"/>
      <c r="I39" s="124"/>
      <c r="J39" s="124"/>
      <c r="K39" s="124"/>
      <c r="L39" s="111"/>
    </row>
    <row r="40" spans="2:12" ht="16.5" customHeight="1" x14ac:dyDescent="0.2">
      <c r="B40" s="120">
        <v>27</v>
      </c>
      <c r="C40" s="121" t="s">
        <v>333</v>
      </c>
      <c r="D40" s="144" t="s">
        <v>287</v>
      </c>
      <c r="E40" s="394" t="s">
        <v>886</v>
      </c>
      <c r="F40" s="390">
        <v>0</v>
      </c>
      <c r="G40" s="147"/>
      <c r="H40" s="124"/>
      <c r="I40" s="124"/>
      <c r="J40" s="124"/>
      <c r="K40" s="124"/>
      <c r="L40" s="111"/>
    </row>
    <row r="41" spans="2:12" ht="16.5" customHeight="1" x14ac:dyDescent="0.2">
      <c r="B41" s="120">
        <v>28</v>
      </c>
      <c r="C41" s="121" t="s">
        <v>334</v>
      </c>
      <c r="D41" s="144" t="s">
        <v>287</v>
      </c>
      <c r="E41" s="394"/>
      <c r="F41" s="390">
        <v>0</v>
      </c>
      <c r="G41" s="147"/>
      <c r="H41" s="124"/>
      <c r="I41" s="124"/>
      <c r="J41" s="124"/>
      <c r="K41" s="124"/>
      <c r="L41" s="111"/>
    </row>
    <row r="42" spans="2:12" ht="16.5" customHeight="1" x14ac:dyDescent="0.2">
      <c r="B42" s="120">
        <v>29</v>
      </c>
      <c r="C42" s="121" t="s">
        <v>335</v>
      </c>
      <c r="D42" s="144" t="s">
        <v>287</v>
      </c>
      <c r="E42" s="394" t="s">
        <v>886</v>
      </c>
      <c r="F42" s="390">
        <v>0</v>
      </c>
      <c r="G42" s="147"/>
      <c r="H42" s="124"/>
      <c r="I42" s="124"/>
      <c r="J42" s="124"/>
      <c r="K42" s="124"/>
      <c r="L42" s="111"/>
    </row>
    <row r="43" spans="2:12" ht="16.5" customHeight="1" x14ac:dyDescent="0.2">
      <c r="B43" s="120">
        <v>30</v>
      </c>
      <c r="C43" s="121" t="s">
        <v>336</v>
      </c>
      <c r="D43" s="144" t="s">
        <v>287</v>
      </c>
      <c r="E43" s="394" t="s">
        <v>899</v>
      </c>
      <c r="F43" s="390">
        <v>6</v>
      </c>
      <c r="G43" s="147"/>
      <c r="H43" s="124"/>
      <c r="I43" s="124"/>
      <c r="J43" s="124"/>
      <c r="K43" s="124"/>
      <c r="L43" s="111"/>
    </row>
    <row r="44" spans="2:12" ht="16.5" customHeight="1" x14ac:dyDescent="0.2">
      <c r="B44" s="120">
        <v>31</v>
      </c>
      <c r="C44" s="121" t="s">
        <v>337</v>
      </c>
      <c r="D44" s="144" t="s">
        <v>287</v>
      </c>
      <c r="E44" s="394" t="s">
        <v>886</v>
      </c>
      <c r="F44" s="390">
        <v>60</v>
      </c>
      <c r="G44" s="147"/>
      <c r="H44" s="124"/>
      <c r="I44" s="124"/>
      <c r="J44" s="124"/>
      <c r="K44" s="124"/>
      <c r="L44" s="111"/>
    </row>
    <row r="45" spans="2:12" ht="16.5" customHeight="1" x14ac:dyDescent="0.2">
      <c r="B45" s="482" t="s">
        <v>338</v>
      </c>
      <c r="C45" s="482"/>
      <c r="D45" s="482"/>
      <c r="E45" s="482"/>
      <c r="F45" s="150">
        <f>SUM(F39:F44)</f>
        <v>66</v>
      </c>
      <c r="G45" s="151">
        <f>SUM(G39:G44)</f>
        <v>0</v>
      </c>
      <c r="H45" s="124"/>
      <c r="I45" s="124"/>
      <c r="J45" s="124"/>
      <c r="K45" s="124"/>
      <c r="L45" s="111"/>
    </row>
    <row r="46" spans="2:12" ht="7.5" customHeight="1" x14ac:dyDescent="0.2">
      <c r="B46" s="133"/>
      <c r="C46" s="124"/>
      <c r="D46" s="152"/>
      <c r="E46" s="124"/>
      <c r="F46" s="152"/>
      <c r="G46" s="124"/>
      <c r="H46" s="124"/>
      <c r="I46" s="124"/>
      <c r="J46" s="124"/>
      <c r="K46" s="124"/>
      <c r="L46" s="111"/>
    </row>
    <row r="47" spans="2:12" ht="16.5" customHeight="1" x14ac:dyDescent="0.2">
      <c r="B47" s="480" t="s">
        <v>299</v>
      </c>
      <c r="C47" s="480"/>
      <c r="D47" s="480"/>
      <c r="E47" s="480"/>
      <c r="F47" s="150">
        <f>F36+F45</f>
        <v>5864</v>
      </c>
      <c r="G47" s="172">
        <f>G36+G45</f>
        <v>0</v>
      </c>
      <c r="H47" s="124"/>
      <c r="I47" s="124"/>
      <c r="J47" s="124"/>
      <c r="K47" s="124"/>
      <c r="L47" s="111"/>
    </row>
    <row r="48" spans="2:12" ht="15" customHeight="1" x14ac:dyDescent="0.2">
      <c r="B48" s="133"/>
      <c r="C48" s="124"/>
      <c r="D48" s="152"/>
      <c r="E48" s="124"/>
      <c r="F48" s="152"/>
      <c r="G48" s="124"/>
      <c r="H48" s="124"/>
      <c r="I48" s="124"/>
      <c r="J48" s="124"/>
      <c r="K48" s="124"/>
      <c r="L48" s="111"/>
    </row>
    <row r="49" spans="2:12" ht="15" customHeight="1" x14ac:dyDescent="0.2">
      <c r="B49" s="133"/>
      <c r="C49" s="124"/>
      <c r="D49" s="152"/>
      <c r="E49" s="124"/>
      <c r="F49" s="152"/>
      <c r="G49" s="124"/>
      <c r="H49" s="124"/>
      <c r="I49" s="124"/>
      <c r="J49" s="124"/>
      <c r="K49" s="124"/>
      <c r="L49" s="111"/>
    </row>
    <row r="50" spans="2:12" ht="15" customHeight="1" x14ac:dyDescent="0.2">
      <c r="B50" s="133"/>
      <c r="C50" s="124"/>
      <c r="D50" s="152"/>
      <c r="E50" s="124"/>
      <c r="F50" s="152"/>
      <c r="G50" s="124"/>
      <c r="H50" s="124"/>
      <c r="I50" s="124"/>
      <c r="J50" s="124"/>
      <c r="K50" s="124"/>
      <c r="L50" s="111"/>
    </row>
    <row r="51" spans="2:12" ht="15" customHeight="1" x14ac:dyDescent="0.2">
      <c r="B51" s="133"/>
      <c r="C51" s="483" t="s">
        <v>117</v>
      </c>
      <c r="D51" s="483"/>
      <c r="E51" s="124"/>
      <c r="F51" s="152"/>
      <c r="G51" s="124"/>
      <c r="H51" s="124"/>
      <c r="I51" s="124"/>
      <c r="J51" s="124"/>
      <c r="K51" s="124"/>
      <c r="L51" s="111"/>
    </row>
    <row r="52" spans="2:12" ht="15" customHeight="1" x14ac:dyDescent="0.2">
      <c r="B52" s="133"/>
      <c r="C52" s="124"/>
      <c r="D52" s="152"/>
      <c r="E52" s="124"/>
      <c r="F52" s="152"/>
      <c r="G52" s="124"/>
      <c r="H52" s="124"/>
      <c r="I52" s="124"/>
      <c r="J52" s="124"/>
      <c r="K52" s="124"/>
      <c r="L52" s="111"/>
    </row>
    <row r="53" spans="2:12" ht="15.75" customHeight="1" x14ac:dyDescent="0.2">
      <c r="B53" s="157" t="s">
        <v>118</v>
      </c>
      <c r="C53" s="469" t="s">
        <v>339</v>
      </c>
      <c r="D53" s="469"/>
      <c r="E53" s="124"/>
      <c r="F53" s="124"/>
      <c r="G53" s="124"/>
      <c r="H53" s="124"/>
      <c r="I53" s="124"/>
      <c r="J53" s="111"/>
      <c r="L53" s="103"/>
    </row>
    <row r="54" spans="2:12" ht="15.75" customHeight="1" x14ac:dyDescent="0.2">
      <c r="B54" s="158" t="s">
        <v>20</v>
      </c>
      <c r="C54" s="469" t="s">
        <v>340</v>
      </c>
      <c r="D54" s="469"/>
      <c r="E54" s="124"/>
      <c r="F54" s="124"/>
      <c r="G54" s="124"/>
      <c r="H54" s="124"/>
      <c r="I54" s="124"/>
      <c r="J54" s="111"/>
      <c r="L54" s="103"/>
    </row>
    <row r="55" spans="2:12" ht="15.75" customHeight="1" x14ac:dyDescent="0.2">
      <c r="B55" s="159" t="s">
        <v>21</v>
      </c>
      <c r="C55" s="469" t="s">
        <v>908</v>
      </c>
      <c r="D55" s="469"/>
      <c r="E55" s="124"/>
      <c r="F55" s="124"/>
      <c r="G55" s="124"/>
      <c r="H55" s="124"/>
      <c r="I55" s="124"/>
      <c r="J55" s="111"/>
      <c r="L55" s="103"/>
    </row>
    <row r="56" spans="2:12" ht="15.75" customHeight="1" x14ac:dyDescent="0.2">
      <c r="B56" s="159" t="s">
        <v>22</v>
      </c>
      <c r="C56" s="469" t="s">
        <v>341</v>
      </c>
      <c r="D56" s="469"/>
      <c r="E56" s="124"/>
      <c r="F56" s="124"/>
      <c r="G56" s="124"/>
      <c r="H56" s="125"/>
      <c r="I56" s="111"/>
      <c r="J56" s="124"/>
      <c r="L56" s="103"/>
    </row>
    <row r="57" spans="2:12" ht="15" customHeight="1" x14ac:dyDescent="0.2"/>
    <row r="58" spans="2:12" ht="15" customHeight="1" x14ac:dyDescent="0.2"/>
    <row r="59" spans="2:12" ht="15" customHeight="1" x14ac:dyDescent="0.2"/>
    <row r="60" spans="2:12" ht="15" customHeight="1" x14ac:dyDescent="0.2"/>
    <row r="61" spans="2:12" ht="15" customHeight="1" x14ac:dyDescent="0.2"/>
    <row r="62" spans="2:12" ht="15" customHeight="1" x14ac:dyDescent="0.2"/>
    <row r="63" spans="2:12" ht="15" customHeight="1" x14ac:dyDescent="0.2"/>
    <row r="64" spans="2:1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</sheetData>
  <sheetProtection password="CC4F" sheet="1" objects="1" scenarios="1"/>
  <mergeCells count="12">
    <mergeCell ref="C56:D56"/>
    <mergeCell ref="C2:E2"/>
    <mergeCell ref="C3:E3"/>
    <mergeCell ref="A8:B8"/>
    <mergeCell ref="C8:E8"/>
    <mergeCell ref="B36:E36"/>
    <mergeCell ref="B45:E45"/>
    <mergeCell ref="B47:E47"/>
    <mergeCell ref="C51:D51"/>
    <mergeCell ref="C53:D53"/>
    <mergeCell ref="C54:D54"/>
    <mergeCell ref="C55:D55"/>
  </mergeCells>
  <pageMargins left="0.55118110236220474" right="0.43307086614173229" top="0.86614173228346458" bottom="0.62992125984251968" header="0.51181102362204722" footer="0.51181102362204722"/>
  <pageSetup paperSize="9" scale="71" firstPageNumber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97"/>
  <sheetViews>
    <sheetView zoomScale="80" zoomScaleNormal="80" workbookViewId="0">
      <selection activeCell="M5" sqref="M5"/>
    </sheetView>
  </sheetViews>
  <sheetFormatPr defaultColWidth="9.42578125" defaultRowHeight="14.45" customHeight="1" x14ac:dyDescent="0.2"/>
  <cols>
    <col min="1" max="1" width="7" style="173" customWidth="1"/>
    <col min="2" max="2" width="27.85546875" style="173" customWidth="1"/>
    <col min="3" max="3" width="14.85546875" style="173" customWidth="1"/>
    <col min="4" max="4" width="12.5703125" style="173" customWidth="1"/>
    <col min="5" max="5" width="16" style="173" customWidth="1"/>
    <col min="6" max="6" width="13.28515625" style="173" customWidth="1"/>
    <col min="7" max="7" width="11.7109375" style="173" customWidth="1"/>
    <col min="8" max="8" width="11.140625" style="173" customWidth="1"/>
    <col min="9" max="9" width="16.42578125" style="173" customWidth="1"/>
    <col min="10" max="10" width="10.5703125" style="173" customWidth="1"/>
    <col min="11" max="11" width="14.85546875" style="173" customWidth="1"/>
    <col min="12" max="12" width="9.5703125" style="173" customWidth="1"/>
    <col min="13" max="13" width="16.7109375" style="173" customWidth="1"/>
    <col min="14" max="14" width="16.140625" style="173" customWidth="1"/>
    <col min="15" max="15" width="16.7109375" style="173" customWidth="1"/>
    <col min="16" max="16" width="34.85546875" style="173" customWidth="1"/>
    <col min="17" max="17" width="8.5703125" style="173" customWidth="1"/>
    <col min="18" max="18" width="11.42578125" style="173" customWidth="1"/>
    <col min="19" max="16384" width="9.42578125" style="173"/>
  </cols>
  <sheetData>
    <row r="2" spans="1:26" ht="14.45" customHeight="1" x14ac:dyDescent="0.2">
      <c r="E2" s="174" t="s">
        <v>342</v>
      </c>
      <c r="J2" s="34" t="s">
        <v>24</v>
      </c>
      <c r="K2" s="290" t="s">
        <v>25</v>
      </c>
    </row>
    <row r="3" spans="1:26" ht="14.45" customHeight="1" x14ac:dyDescent="0.2">
      <c r="E3" s="175" t="s">
        <v>343</v>
      </c>
      <c r="J3" s="34" t="s">
        <v>27</v>
      </c>
      <c r="K3" s="35">
        <v>2019</v>
      </c>
    </row>
    <row r="4" spans="1:26" ht="14.45" customHeight="1" x14ac:dyDescent="0.2">
      <c r="J4" s="37" t="s">
        <v>28</v>
      </c>
      <c r="K4" s="38" t="s">
        <v>909</v>
      </c>
    </row>
    <row r="8" spans="1:26" s="176" customFormat="1" ht="18.75" customHeight="1" x14ac:dyDescent="0.2">
      <c r="B8" s="177" t="s">
        <v>344</v>
      </c>
      <c r="C8" s="178"/>
      <c r="D8" s="486" t="s">
        <v>345</v>
      </c>
      <c r="E8" s="486"/>
      <c r="F8" s="486"/>
      <c r="G8" s="486"/>
      <c r="H8" s="486"/>
      <c r="I8" s="486"/>
      <c r="J8" s="486"/>
      <c r="K8" s="486"/>
      <c r="L8" s="179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6" s="176" customFormat="1" ht="6.75" customHeight="1" x14ac:dyDescent="0.2">
      <c r="B9" s="178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s="185" customFormat="1" ht="58.5" customHeight="1" x14ac:dyDescent="0.2">
      <c r="A10" s="181" t="s">
        <v>46</v>
      </c>
      <c r="B10" s="181" t="s">
        <v>346</v>
      </c>
      <c r="C10" s="181" t="s">
        <v>347</v>
      </c>
      <c r="D10" s="182" t="s">
        <v>348</v>
      </c>
      <c r="E10" s="183" t="s">
        <v>349</v>
      </c>
      <c r="F10" s="183" t="s">
        <v>350</v>
      </c>
      <c r="G10" s="183" t="s">
        <v>351</v>
      </c>
      <c r="H10" s="183" t="s">
        <v>352</v>
      </c>
      <c r="I10" s="183" t="s">
        <v>353</v>
      </c>
      <c r="J10" s="183" t="s">
        <v>354</v>
      </c>
      <c r="K10" s="183" t="s">
        <v>355</v>
      </c>
      <c r="L10" s="181" t="s">
        <v>356</v>
      </c>
      <c r="M10" s="181" t="s">
        <v>357</v>
      </c>
      <c r="N10" s="181" t="s">
        <v>358</v>
      </c>
      <c r="O10" s="181" t="s">
        <v>359</v>
      </c>
      <c r="P10" s="181" t="s">
        <v>360</v>
      </c>
      <c r="Q10" s="181" t="s">
        <v>361</v>
      </c>
      <c r="R10" s="181" t="s">
        <v>362</v>
      </c>
      <c r="S10" s="184"/>
      <c r="T10" s="184"/>
      <c r="U10" s="184"/>
      <c r="V10" s="184"/>
      <c r="W10" s="184"/>
      <c r="X10" s="184"/>
      <c r="Y10" s="184"/>
      <c r="Z10" s="184"/>
    </row>
    <row r="11" spans="1:26" ht="18" customHeight="1" x14ac:dyDescent="0.2">
      <c r="A11" s="186">
        <v>1</v>
      </c>
      <c r="B11" s="187" t="s">
        <v>363</v>
      </c>
      <c r="C11" s="188">
        <v>42044</v>
      </c>
      <c r="D11" s="189"/>
      <c r="E11" s="190" t="s">
        <v>845</v>
      </c>
      <c r="F11" s="393" t="s">
        <v>846</v>
      </c>
      <c r="G11" s="393">
        <v>333466</v>
      </c>
      <c r="H11" s="393" t="s">
        <v>847</v>
      </c>
      <c r="I11" s="393" t="s">
        <v>848</v>
      </c>
      <c r="J11" s="190" t="s">
        <v>849</v>
      </c>
      <c r="K11" s="190" t="s">
        <v>850</v>
      </c>
      <c r="L11" s="189"/>
      <c r="M11" s="191"/>
      <c r="N11" s="191"/>
      <c r="O11" s="190" t="s">
        <v>900</v>
      </c>
      <c r="P11" s="190"/>
      <c r="Q11" s="190"/>
      <c r="R11" s="190"/>
      <c r="S11" s="192"/>
      <c r="T11" s="192"/>
      <c r="U11" s="192"/>
      <c r="V11" s="192"/>
      <c r="W11" s="192"/>
      <c r="X11" s="192"/>
      <c r="Y11" s="192"/>
      <c r="Z11" s="192"/>
    </row>
    <row r="12" spans="1:26" ht="18" customHeight="1" x14ac:dyDescent="0.2">
      <c r="A12" s="186">
        <v>2</v>
      </c>
      <c r="B12" s="187" t="s">
        <v>365</v>
      </c>
      <c r="C12" s="188"/>
      <c r="D12" s="189"/>
      <c r="E12" s="190"/>
      <c r="F12" s="393"/>
      <c r="G12" s="393"/>
      <c r="H12" s="393"/>
      <c r="I12" s="393"/>
      <c r="J12" s="190" t="s">
        <v>849</v>
      </c>
      <c r="K12" s="190" t="s">
        <v>850</v>
      </c>
      <c r="L12" s="189"/>
      <c r="M12" s="191"/>
      <c r="N12" s="191"/>
      <c r="O12" s="190" t="s">
        <v>900</v>
      </c>
      <c r="P12" s="190"/>
      <c r="Q12" s="190"/>
      <c r="R12" s="190"/>
      <c r="S12" s="192"/>
      <c r="T12" s="192"/>
      <c r="U12" s="192"/>
      <c r="V12" s="192"/>
      <c r="W12" s="192"/>
      <c r="X12" s="192"/>
      <c r="Y12" s="192"/>
      <c r="Z12" s="192"/>
    </row>
    <row r="13" spans="1:26" ht="18" customHeight="1" x14ac:dyDescent="0.2">
      <c r="A13" s="186">
        <v>3</v>
      </c>
      <c r="B13" s="187" t="s">
        <v>366</v>
      </c>
      <c r="C13" s="188">
        <v>42534</v>
      </c>
      <c r="D13" s="189"/>
      <c r="E13" s="190" t="s">
        <v>851</v>
      </c>
      <c r="F13" s="393">
        <v>0</v>
      </c>
      <c r="G13" s="393">
        <v>343214</v>
      </c>
      <c r="H13" s="393" t="s">
        <v>847</v>
      </c>
      <c r="I13" s="393" t="s">
        <v>848</v>
      </c>
      <c r="J13" s="190" t="s">
        <v>849</v>
      </c>
      <c r="K13" s="190" t="s">
        <v>850</v>
      </c>
      <c r="L13" s="189"/>
      <c r="M13" s="191"/>
      <c r="N13" s="191"/>
      <c r="O13" s="190" t="s">
        <v>900</v>
      </c>
      <c r="P13" s="190"/>
      <c r="Q13" s="190"/>
      <c r="R13" s="190"/>
      <c r="S13" s="192"/>
      <c r="T13" s="192"/>
      <c r="U13" s="192"/>
      <c r="V13" s="192"/>
      <c r="W13" s="192"/>
      <c r="X13" s="192"/>
      <c r="Y13" s="192"/>
      <c r="Z13" s="192"/>
    </row>
    <row r="14" spans="1:26" ht="18" customHeight="1" x14ac:dyDescent="0.2">
      <c r="A14" s="186">
        <v>4</v>
      </c>
      <c r="B14" s="187" t="s">
        <v>366</v>
      </c>
      <c r="C14" s="188">
        <v>42534</v>
      </c>
      <c r="D14" s="189"/>
      <c r="E14" s="190" t="s">
        <v>852</v>
      </c>
      <c r="F14" s="393">
        <v>0</v>
      </c>
      <c r="G14" s="393">
        <v>343215</v>
      </c>
      <c r="H14" s="393" t="s">
        <v>847</v>
      </c>
      <c r="I14" s="393" t="s">
        <v>848</v>
      </c>
      <c r="J14" s="190" t="s">
        <v>849</v>
      </c>
      <c r="K14" s="190" t="s">
        <v>850</v>
      </c>
      <c r="L14" s="189"/>
      <c r="M14" s="191"/>
      <c r="N14" s="191"/>
      <c r="O14" s="190" t="s">
        <v>900</v>
      </c>
      <c r="P14" s="190"/>
      <c r="Q14" s="190"/>
      <c r="R14" s="190"/>
      <c r="S14" s="192"/>
      <c r="T14" s="192"/>
      <c r="U14" s="192"/>
      <c r="V14" s="192"/>
      <c r="W14" s="192"/>
      <c r="X14" s="192"/>
      <c r="Y14" s="192"/>
      <c r="Z14" s="192"/>
    </row>
    <row r="15" spans="1:26" ht="18" customHeight="1" x14ac:dyDescent="0.2">
      <c r="A15" s="186">
        <v>5</v>
      </c>
      <c r="B15" s="187" t="s">
        <v>366</v>
      </c>
      <c r="C15" s="188">
        <v>42534</v>
      </c>
      <c r="D15" s="189"/>
      <c r="E15" s="190" t="s">
        <v>853</v>
      </c>
      <c r="F15" s="393">
        <v>0</v>
      </c>
      <c r="G15" s="393">
        <v>343216</v>
      </c>
      <c r="H15" s="393" t="s">
        <v>847</v>
      </c>
      <c r="I15" s="393" t="s">
        <v>848</v>
      </c>
      <c r="J15" s="190" t="s">
        <v>849</v>
      </c>
      <c r="K15" s="190" t="s">
        <v>850</v>
      </c>
      <c r="L15" s="189"/>
      <c r="M15" s="191"/>
      <c r="N15" s="191"/>
      <c r="O15" s="190" t="s">
        <v>900</v>
      </c>
      <c r="P15" s="190"/>
      <c r="Q15" s="190"/>
      <c r="R15" s="190"/>
      <c r="S15" s="192"/>
      <c r="T15" s="192"/>
      <c r="U15" s="192"/>
      <c r="V15" s="192"/>
      <c r="W15" s="192"/>
      <c r="X15" s="192"/>
      <c r="Y15" s="192"/>
      <c r="Z15" s="192"/>
    </row>
    <row r="16" spans="1:26" ht="18" customHeight="1" x14ac:dyDescent="0.2">
      <c r="A16" s="186">
        <v>6</v>
      </c>
      <c r="B16" s="187" t="s">
        <v>366</v>
      </c>
      <c r="C16" s="188">
        <v>42534</v>
      </c>
      <c r="D16" s="189"/>
      <c r="E16" s="190" t="s">
        <v>853</v>
      </c>
      <c r="F16" s="393">
        <v>0</v>
      </c>
      <c r="G16" s="393">
        <v>343217</v>
      </c>
      <c r="H16" s="393" t="s">
        <v>847</v>
      </c>
      <c r="I16" s="393" t="s">
        <v>848</v>
      </c>
      <c r="J16" s="190" t="s">
        <v>849</v>
      </c>
      <c r="K16" s="190" t="s">
        <v>850</v>
      </c>
      <c r="L16" s="189"/>
      <c r="M16" s="191"/>
      <c r="N16" s="191"/>
      <c r="O16" s="190" t="s">
        <v>900</v>
      </c>
      <c r="P16" s="190"/>
      <c r="Q16" s="190"/>
      <c r="R16" s="190"/>
      <c r="S16" s="192"/>
      <c r="T16" s="192"/>
      <c r="U16" s="192"/>
      <c r="V16" s="192"/>
      <c r="W16" s="192"/>
      <c r="X16" s="192"/>
      <c r="Y16" s="192"/>
      <c r="Z16" s="192"/>
    </row>
    <row r="17" spans="1:26" ht="18" customHeight="1" x14ac:dyDescent="0.2">
      <c r="A17" s="186">
        <v>7</v>
      </c>
      <c r="B17" s="187" t="s">
        <v>365</v>
      </c>
      <c r="C17" s="188">
        <v>42053</v>
      </c>
      <c r="D17" s="189"/>
      <c r="E17" s="190" t="s">
        <v>854</v>
      </c>
      <c r="F17" s="393" t="s">
        <v>855</v>
      </c>
      <c r="G17" s="393">
        <v>340209</v>
      </c>
      <c r="H17" s="393" t="s">
        <v>847</v>
      </c>
      <c r="I17" s="393" t="s">
        <v>848</v>
      </c>
      <c r="J17" s="190" t="s">
        <v>849</v>
      </c>
      <c r="K17" s="190" t="s">
        <v>850</v>
      </c>
      <c r="L17" s="189"/>
      <c r="M17" s="191"/>
      <c r="N17" s="191"/>
      <c r="O17" s="190" t="s">
        <v>900</v>
      </c>
      <c r="P17" s="190"/>
      <c r="Q17" s="190"/>
      <c r="R17" s="190"/>
      <c r="S17" s="192"/>
      <c r="T17" s="192"/>
      <c r="U17" s="192"/>
      <c r="V17" s="192"/>
      <c r="W17" s="192"/>
      <c r="X17" s="192"/>
      <c r="Y17" s="192"/>
      <c r="Z17" s="192"/>
    </row>
    <row r="18" spans="1:26" ht="18" customHeight="1" x14ac:dyDescent="0.2">
      <c r="A18" s="186">
        <v>8</v>
      </c>
      <c r="B18" s="187" t="s">
        <v>365</v>
      </c>
      <c r="C18" s="188">
        <v>42356</v>
      </c>
      <c r="D18" s="189"/>
      <c r="E18" s="190" t="s">
        <v>854</v>
      </c>
      <c r="F18" s="393" t="s">
        <v>856</v>
      </c>
      <c r="G18" s="393">
        <v>340210</v>
      </c>
      <c r="H18" s="393" t="s">
        <v>847</v>
      </c>
      <c r="I18" s="393" t="s">
        <v>848</v>
      </c>
      <c r="J18" s="190" t="s">
        <v>849</v>
      </c>
      <c r="K18" s="190" t="s">
        <v>850</v>
      </c>
      <c r="L18" s="189"/>
      <c r="M18" s="191"/>
      <c r="N18" s="191"/>
      <c r="O18" s="190" t="s">
        <v>900</v>
      </c>
      <c r="P18" s="190"/>
      <c r="Q18" s="190"/>
      <c r="R18" s="190"/>
      <c r="S18" s="192"/>
      <c r="T18" s="192"/>
      <c r="U18" s="192"/>
      <c r="V18" s="192"/>
      <c r="W18" s="192"/>
      <c r="X18" s="192"/>
      <c r="Y18" s="192"/>
      <c r="Z18" s="192"/>
    </row>
    <row r="19" spans="1:26" ht="18" customHeight="1" x14ac:dyDescent="0.2">
      <c r="A19" s="186">
        <v>9</v>
      </c>
      <c r="B19" s="187" t="s">
        <v>365</v>
      </c>
      <c r="C19" s="188">
        <v>42356</v>
      </c>
      <c r="D19" s="189"/>
      <c r="E19" s="190" t="s">
        <v>854</v>
      </c>
      <c r="F19" s="393" t="s">
        <v>857</v>
      </c>
      <c r="G19" s="393">
        <v>340211</v>
      </c>
      <c r="H19" s="393" t="s">
        <v>847</v>
      </c>
      <c r="I19" s="393" t="s">
        <v>848</v>
      </c>
      <c r="J19" s="190" t="s">
        <v>849</v>
      </c>
      <c r="K19" s="190" t="s">
        <v>850</v>
      </c>
      <c r="L19" s="189"/>
      <c r="M19" s="191"/>
      <c r="N19" s="191"/>
      <c r="O19" s="190" t="s">
        <v>900</v>
      </c>
      <c r="P19" s="190"/>
      <c r="Q19" s="190"/>
      <c r="R19" s="190"/>
      <c r="S19" s="192"/>
      <c r="T19" s="192"/>
      <c r="U19" s="192"/>
      <c r="V19" s="192"/>
      <c r="W19" s="192"/>
      <c r="X19" s="192"/>
      <c r="Y19" s="192"/>
      <c r="Z19" s="192"/>
    </row>
    <row r="20" spans="1:26" ht="18" customHeight="1" x14ac:dyDescent="0.2">
      <c r="A20" s="186">
        <v>10</v>
      </c>
      <c r="B20" s="187" t="s">
        <v>365</v>
      </c>
      <c r="C20" s="188">
        <v>42356</v>
      </c>
      <c r="D20" s="189"/>
      <c r="E20" s="190" t="s">
        <v>854</v>
      </c>
      <c r="F20" s="393" t="s">
        <v>858</v>
      </c>
      <c r="G20" s="393">
        <v>340212</v>
      </c>
      <c r="H20" s="393" t="s">
        <v>847</v>
      </c>
      <c r="I20" s="393" t="s">
        <v>859</v>
      </c>
      <c r="J20" s="190" t="s">
        <v>849</v>
      </c>
      <c r="K20" s="190" t="s">
        <v>850</v>
      </c>
      <c r="L20" s="189"/>
      <c r="M20" s="191"/>
      <c r="N20" s="191"/>
      <c r="O20" s="190" t="s">
        <v>900</v>
      </c>
      <c r="P20" s="190"/>
      <c r="Q20" s="190"/>
      <c r="R20" s="190"/>
      <c r="S20" s="192"/>
      <c r="T20" s="192"/>
      <c r="U20" s="192"/>
      <c r="V20" s="192"/>
      <c r="W20" s="192"/>
      <c r="X20" s="192"/>
      <c r="Y20" s="192"/>
      <c r="Z20" s="192"/>
    </row>
    <row r="21" spans="1:26" ht="18" customHeight="1" x14ac:dyDescent="0.2">
      <c r="A21" s="186">
        <v>11</v>
      </c>
      <c r="B21" s="187" t="s">
        <v>365</v>
      </c>
      <c r="C21" s="188">
        <v>42356</v>
      </c>
      <c r="D21" s="189"/>
      <c r="E21" s="190" t="s">
        <v>854</v>
      </c>
      <c r="F21" s="393" t="s">
        <v>860</v>
      </c>
      <c r="G21" s="393">
        <v>340213</v>
      </c>
      <c r="H21" s="393" t="s">
        <v>847</v>
      </c>
      <c r="I21" s="393" t="s">
        <v>859</v>
      </c>
      <c r="J21" s="190" t="s">
        <v>849</v>
      </c>
      <c r="K21" s="190" t="s">
        <v>850</v>
      </c>
      <c r="L21" s="189"/>
      <c r="M21" s="191"/>
      <c r="N21" s="191"/>
      <c r="O21" s="190" t="s">
        <v>900</v>
      </c>
      <c r="P21" s="190"/>
      <c r="Q21" s="190"/>
      <c r="R21" s="190"/>
      <c r="S21" s="192"/>
      <c r="T21" s="192"/>
      <c r="U21" s="192"/>
      <c r="V21" s="192"/>
      <c r="W21" s="192"/>
      <c r="X21" s="192"/>
      <c r="Y21" s="192"/>
      <c r="Z21" s="192"/>
    </row>
    <row r="22" spans="1:26" ht="18" customHeight="1" x14ac:dyDescent="0.2">
      <c r="A22" s="186">
        <v>12</v>
      </c>
      <c r="B22" s="187" t="s">
        <v>365</v>
      </c>
      <c r="C22" s="188">
        <v>42356</v>
      </c>
      <c r="D22" s="189"/>
      <c r="E22" s="190" t="s">
        <v>854</v>
      </c>
      <c r="F22" s="393" t="s">
        <v>861</v>
      </c>
      <c r="G22" s="393">
        <v>340214</v>
      </c>
      <c r="H22" s="393" t="s">
        <v>847</v>
      </c>
      <c r="I22" s="393" t="s">
        <v>862</v>
      </c>
      <c r="J22" s="190" t="s">
        <v>849</v>
      </c>
      <c r="K22" s="190" t="s">
        <v>850</v>
      </c>
      <c r="L22" s="189"/>
      <c r="M22" s="191"/>
      <c r="N22" s="191"/>
      <c r="O22" s="190" t="s">
        <v>900</v>
      </c>
      <c r="P22" s="190"/>
      <c r="Q22" s="190"/>
      <c r="R22" s="190"/>
      <c r="S22" s="192"/>
      <c r="T22" s="192"/>
      <c r="U22" s="192"/>
      <c r="V22" s="192"/>
      <c r="W22" s="192"/>
      <c r="X22" s="192"/>
      <c r="Y22" s="192"/>
      <c r="Z22" s="192"/>
    </row>
    <row r="23" spans="1:26" ht="18" customHeight="1" x14ac:dyDescent="0.2">
      <c r="A23" s="186">
        <v>13</v>
      </c>
      <c r="B23" s="187" t="s">
        <v>365</v>
      </c>
      <c r="C23" s="188">
        <v>42356</v>
      </c>
      <c r="D23" s="189"/>
      <c r="E23" s="190" t="s">
        <v>854</v>
      </c>
      <c r="F23" s="393" t="s">
        <v>863</v>
      </c>
      <c r="G23" s="393">
        <v>340215</v>
      </c>
      <c r="H23" s="393" t="s">
        <v>847</v>
      </c>
      <c r="I23" s="393" t="s">
        <v>862</v>
      </c>
      <c r="J23" s="190" t="s">
        <v>849</v>
      </c>
      <c r="K23" s="190" t="s">
        <v>850</v>
      </c>
      <c r="L23" s="189"/>
      <c r="M23" s="191"/>
      <c r="N23" s="191"/>
      <c r="O23" s="190" t="s">
        <v>900</v>
      </c>
      <c r="P23" s="190"/>
      <c r="Q23" s="190"/>
      <c r="R23" s="190"/>
      <c r="S23" s="192"/>
      <c r="T23" s="192"/>
      <c r="U23" s="192"/>
      <c r="V23" s="192"/>
      <c r="W23" s="192"/>
      <c r="X23" s="192"/>
      <c r="Y23" s="192"/>
      <c r="Z23" s="192"/>
    </row>
    <row r="24" spans="1:26" ht="18" customHeight="1" x14ac:dyDescent="0.2">
      <c r="A24" s="186">
        <v>14</v>
      </c>
      <c r="B24" s="187" t="s">
        <v>365</v>
      </c>
      <c r="C24" s="188">
        <v>42356</v>
      </c>
      <c r="D24" s="189"/>
      <c r="E24" s="190" t="s">
        <v>854</v>
      </c>
      <c r="F24" s="393" t="s">
        <v>864</v>
      </c>
      <c r="G24" s="393">
        <v>340216</v>
      </c>
      <c r="H24" s="393" t="s">
        <v>847</v>
      </c>
      <c r="I24" s="393" t="s">
        <v>862</v>
      </c>
      <c r="J24" s="190" t="s">
        <v>849</v>
      </c>
      <c r="K24" s="190" t="s">
        <v>850</v>
      </c>
      <c r="L24" s="189"/>
      <c r="M24" s="191"/>
      <c r="N24" s="191"/>
      <c r="O24" s="190" t="s">
        <v>900</v>
      </c>
      <c r="P24" s="190"/>
      <c r="Q24" s="190"/>
      <c r="R24" s="190"/>
      <c r="S24" s="192"/>
      <c r="T24" s="192"/>
      <c r="U24" s="192"/>
      <c r="V24" s="192"/>
      <c r="W24" s="192"/>
      <c r="X24" s="192"/>
      <c r="Y24" s="192"/>
      <c r="Z24" s="192"/>
    </row>
    <row r="25" spans="1:26" ht="18" customHeight="1" x14ac:dyDescent="0.2">
      <c r="A25" s="186">
        <v>15</v>
      </c>
      <c r="B25" s="187" t="s">
        <v>365</v>
      </c>
      <c r="C25" s="188">
        <v>43362</v>
      </c>
      <c r="D25" s="189"/>
      <c r="E25" s="190" t="s">
        <v>854</v>
      </c>
      <c r="F25" s="393"/>
      <c r="G25" s="393">
        <v>405915</v>
      </c>
      <c r="H25" s="393" t="s">
        <v>847</v>
      </c>
      <c r="I25" s="393" t="s">
        <v>862</v>
      </c>
      <c r="J25" s="190" t="s">
        <v>849</v>
      </c>
      <c r="K25" s="190" t="s">
        <v>850</v>
      </c>
      <c r="L25" s="189"/>
      <c r="M25" s="191"/>
      <c r="N25" s="191"/>
      <c r="O25" s="190" t="s">
        <v>900</v>
      </c>
      <c r="P25" s="190"/>
      <c r="Q25" s="190"/>
      <c r="R25" s="190"/>
      <c r="S25" s="192"/>
      <c r="T25" s="192"/>
      <c r="U25" s="192"/>
      <c r="V25" s="192"/>
      <c r="W25" s="192"/>
      <c r="X25" s="192"/>
      <c r="Y25" s="192"/>
      <c r="Z25" s="192"/>
    </row>
    <row r="26" spans="1:26" ht="18" customHeight="1" x14ac:dyDescent="0.2">
      <c r="A26" s="186">
        <v>16</v>
      </c>
      <c r="B26" s="187" t="s">
        <v>365</v>
      </c>
      <c r="C26" s="188">
        <v>43362</v>
      </c>
      <c r="D26" s="189"/>
      <c r="E26" s="190" t="s">
        <v>854</v>
      </c>
      <c r="F26" s="393"/>
      <c r="G26" s="393">
        <v>405916</v>
      </c>
      <c r="H26" s="393" t="s">
        <v>847</v>
      </c>
      <c r="I26" s="393" t="s">
        <v>862</v>
      </c>
      <c r="J26" s="190" t="s">
        <v>849</v>
      </c>
      <c r="K26" s="190" t="s">
        <v>850</v>
      </c>
      <c r="L26" s="189"/>
      <c r="M26" s="191"/>
      <c r="N26" s="191"/>
      <c r="O26" s="190" t="s">
        <v>900</v>
      </c>
      <c r="P26" s="190"/>
      <c r="Q26" s="190"/>
      <c r="R26" s="190"/>
      <c r="S26" s="192"/>
      <c r="T26" s="192"/>
      <c r="U26" s="192"/>
      <c r="V26" s="192"/>
      <c r="W26" s="192"/>
      <c r="X26" s="192"/>
      <c r="Y26" s="192"/>
      <c r="Z26" s="192"/>
    </row>
    <row r="27" spans="1:26" ht="18" customHeight="1" x14ac:dyDescent="0.2">
      <c r="A27" s="186">
        <v>17</v>
      </c>
      <c r="B27" s="187" t="s">
        <v>365</v>
      </c>
      <c r="C27" s="188">
        <v>43362</v>
      </c>
      <c r="D27" s="189"/>
      <c r="E27" s="190" t="s">
        <v>854</v>
      </c>
      <c r="F27" s="393"/>
      <c r="G27" s="393">
        <v>405917</v>
      </c>
      <c r="H27" s="393" t="s">
        <v>847</v>
      </c>
      <c r="I27" s="393" t="s">
        <v>862</v>
      </c>
      <c r="J27" s="190" t="s">
        <v>849</v>
      </c>
      <c r="K27" s="190" t="s">
        <v>850</v>
      </c>
      <c r="L27" s="189"/>
      <c r="M27" s="191"/>
      <c r="N27" s="191"/>
      <c r="O27" s="190" t="s">
        <v>900</v>
      </c>
      <c r="P27" s="190"/>
      <c r="Q27" s="190"/>
      <c r="R27" s="190"/>
      <c r="S27" s="192"/>
      <c r="T27" s="192"/>
      <c r="U27" s="192"/>
      <c r="V27" s="192"/>
      <c r="W27" s="192"/>
      <c r="X27" s="192"/>
      <c r="Y27" s="192"/>
      <c r="Z27" s="192"/>
    </row>
    <row r="28" spans="1:26" ht="18" customHeight="1" x14ac:dyDescent="0.2">
      <c r="A28" s="186">
        <v>18</v>
      </c>
      <c r="B28" s="187" t="s">
        <v>364</v>
      </c>
      <c r="C28" s="188">
        <v>41387</v>
      </c>
      <c r="D28" s="189"/>
      <c r="E28" s="190"/>
      <c r="F28" s="190"/>
      <c r="G28" s="190">
        <v>306368</v>
      </c>
      <c r="H28" s="190"/>
      <c r="I28" s="190" t="s">
        <v>848</v>
      </c>
      <c r="J28" s="190" t="s">
        <v>849</v>
      </c>
      <c r="K28" s="190" t="s">
        <v>850</v>
      </c>
      <c r="L28" s="189"/>
      <c r="M28" s="191"/>
      <c r="N28" s="191"/>
      <c r="O28" s="190" t="s">
        <v>900</v>
      </c>
      <c r="P28" s="190"/>
      <c r="Q28" s="190"/>
      <c r="R28" s="190"/>
      <c r="S28" s="192"/>
      <c r="T28" s="192"/>
      <c r="U28" s="192"/>
      <c r="V28" s="192"/>
      <c r="W28" s="192"/>
      <c r="X28" s="192"/>
      <c r="Y28" s="192"/>
      <c r="Z28" s="192"/>
    </row>
    <row r="29" spans="1:26" ht="18" customHeight="1" x14ac:dyDescent="0.2">
      <c r="A29" s="186">
        <v>19</v>
      </c>
      <c r="B29" s="187" t="s">
        <v>364</v>
      </c>
      <c r="C29" s="188">
        <v>41387</v>
      </c>
      <c r="D29" s="189"/>
      <c r="E29" s="190"/>
      <c r="F29" s="190"/>
      <c r="G29" s="190">
        <v>306371</v>
      </c>
      <c r="H29" s="190"/>
      <c r="I29" s="190" t="s">
        <v>862</v>
      </c>
      <c r="J29" s="190" t="s">
        <v>849</v>
      </c>
      <c r="K29" s="190" t="s">
        <v>850</v>
      </c>
      <c r="L29" s="189"/>
      <c r="M29" s="191"/>
      <c r="N29" s="191"/>
      <c r="O29" s="190" t="s">
        <v>900</v>
      </c>
      <c r="P29" s="190"/>
      <c r="Q29" s="190"/>
      <c r="R29" s="190"/>
      <c r="S29" s="192"/>
      <c r="T29" s="192"/>
      <c r="U29" s="192"/>
      <c r="V29" s="192"/>
      <c r="W29" s="192"/>
      <c r="X29" s="192"/>
      <c r="Y29" s="192"/>
      <c r="Z29" s="192"/>
    </row>
    <row r="30" spans="1:26" ht="18" customHeight="1" x14ac:dyDescent="0.2">
      <c r="A30" s="186">
        <v>20</v>
      </c>
      <c r="B30" s="187" t="s">
        <v>364</v>
      </c>
      <c r="C30" s="188">
        <v>43362</v>
      </c>
      <c r="D30" s="189"/>
      <c r="E30" s="190" t="s">
        <v>890</v>
      </c>
      <c r="F30" s="190"/>
      <c r="G30" s="190">
        <v>382075</v>
      </c>
      <c r="H30" s="190"/>
      <c r="I30" s="190" t="s">
        <v>891</v>
      </c>
      <c r="J30" s="190" t="s">
        <v>849</v>
      </c>
      <c r="K30" s="190" t="s">
        <v>850</v>
      </c>
      <c r="L30" s="189"/>
      <c r="M30" s="191"/>
      <c r="N30" s="191"/>
      <c r="O30" s="190" t="s">
        <v>900</v>
      </c>
      <c r="P30" s="190"/>
      <c r="Q30" s="190"/>
      <c r="R30" s="190"/>
      <c r="S30" s="192"/>
      <c r="T30" s="192"/>
      <c r="U30" s="192"/>
      <c r="V30" s="192"/>
      <c r="W30" s="192"/>
      <c r="X30" s="192"/>
      <c r="Y30" s="192"/>
      <c r="Z30" s="192"/>
    </row>
    <row r="31" spans="1:26" ht="18" customHeight="1" x14ac:dyDescent="0.2">
      <c r="A31" s="186">
        <v>21</v>
      </c>
      <c r="B31" s="187" t="s">
        <v>367</v>
      </c>
      <c r="C31" s="188">
        <v>43321</v>
      </c>
      <c r="D31" s="189"/>
      <c r="E31" s="190" t="s">
        <v>888</v>
      </c>
      <c r="F31" s="190"/>
      <c r="G31" s="190">
        <v>407452</v>
      </c>
      <c r="H31" s="190" t="s">
        <v>847</v>
      </c>
      <c r="I31" s="190" t="s">
        <v>889</v>
      </c>
      <c r="J31" s="190" t="s">
        <v>849</v>
      </c>
      <c r="K31" s="190" t="s">
        <v>865</v>
      </c>
      <c r="L31" s="189"/>
      <c r="M31" s="191"/>
      <c r="N31" s="191"/>
      <c r="O31" s="190" t="s">
        <v>900</v>
      </c>
      <c r="P31" s="190"/>
      <c r="Q31" s="190"/>
      <c r="R31" s="190"/>
      <c r="S31" s="192"/>
      <c r="T31" s="192"/>
      <c r="U31" s="192"/>
      <c r="V31" s="192"/>
      <c r="W31" s="192"/>
      <c r="X31" s="192"/>
      <c r="Y31" s="192"/>
      <c r="Z31" s="192"/>
    </row>
    <row r="32" spans="1:26" ht="18" customHeight="1" x14ac:dyDescent="0.2">
      <c r="A32" s="186">
        <v>22</v>
      </c>
      <c r="B32" s="187" t="s">
        <v>368</v>
      </c>
      <c r="C32" s="188">
        <v>41967</v>
      </c>
      <c r="D32" s="189"/>
      <c r="E32" s="190"/>
      <c r="F32" s="190"/>
      <c r="G32" s="190">
        <v>329094</v>
      </c>
      <c r="H32" s="190" t="s">
        <v>866</v>
      </c>
      <c r="I32" s="190" t="s">
        <v>867</v>
      </c>
      <c r="J32" s="190" t="s">
        <v>849</v>
      </c>
      <c r="K32" s="190" t="s">
        <v>850</v>
      </c>
      <c r="L32" s="189"/>
      <c r="M32" s="191"/>
      <c r="N32" s="191"/>
      <c r="O32" s="190" t="s">
        <v>900</v>
      </c>
      <c r="P32" s="190"/>
      <c r="Q32" s="190"/>
      <c r="R32" s="190"/>
      <c r="S32" s="192"/>
      <c r="T32" s="192"/>
      <c r="U32" s="192"/>
      <c r="V32" s="192"/>
      <c r="W32" s="192"/>
      <c r="X32" s="192"/>
      <c r="Y32" s="192"/>
      <c r="Z32" s="192"/>
    </row>
    <row r="33" spans="1:26" ht="18" customHeight="1" x14ac:dyDescent="0.2">
      <c r="A33" s="186">
        <v>23</v>
      </c>
      <c r="B33" s="187" t="s">
        <v>369</v>
      </c>
      <c r="C33" s="188">
        <v>38373</v>
      </c>
      <c r="D33" s="189"/>
      <c r="E33" s="190"/>
      <c r="F33" s="190"/>
      <c r="G33" s="190">
        <v>178942</v>
      </c>
      <c r="H33" s="190" t="s">
        <v>866</v>
      </c>
      <c r="I33" s="190" t="s">
        <v>867</v>
      </c>
      <c r="J33" s="190" t="s">
        <v>849</v>
      </c>
      <c r="K33" s="190" t="s">
        <v>850</v>
      </c>
      <c r="L33" s="189"/>
      <c r="M33" s="191"/>
      <c r="N33" s="191"/>
      <c r="O33" s="190" t="s">
        <v>900</v>
      </c>
      <c r="P33" s="190"/>
      <c r="Q33" s="190"/>
      <c r="R33" s="190"/>
      <c r="S33" s="192"/>
      <c r="T33" s="192"/>
      <c r="U33" s="192"/>
      <c r="V33" s="192"/>
      <c r="W33" s="192"/>
      <c r="X33" s="192"/>
      <c r="Y33" s="192"/>
      <c r="Z33" s="192"/>
    </row>
    <row r="34" spans="1:26" ht="18" customHeight="1" x14ac:dyDescent="0.2">
      <c r="A34" s="186">
        <v>24</v>
      </c>
      <c r="B34" s="187" t="s">
        <v>370</v>
      </c>
      <c r="C34" s="188"/>
      <c r="D34" s="189"/>
      <c r="E34" s="190"/>
      <c r="F34" s="190"/>
      <c r="G34" s="190"/>
      <c r="H34" s="190"/>
      <c r="I34" s="190"/>
      <c r="J34" s="190"/>
      <c r="K34" s="190"/>
      <c r="L34" s="189"/>
      <c r="M34" s="191"/>
      <c r="N34" s="191"/>
      <c r="O34" s="190"/>
      <c r="P34" s="190"/>
      <c r="Q34" s="190"/>
      <c r="R34" s="190"/>
      <c r="S34" s="192"/>
      <c r="T34" s="192"/>
      <c r="U34" s="192"/>
      <c r="V34" s="192"/>
      <c r="W34" s="192"/>
      <c r="X34" s="192"/>
      <c r="Y34" s="192"/>
      <c r="Z34" s="192"/>
    </row>
    <row r="35" spans="1:26" ht="18" customHeight="1" x14ac:dyDescent="0.2">
      <c r="A35" s="186">
        <v>25</v>
      </c>
      <c r="B35" s="187" t="s">
        <v>364</v>
      </c>
      <c r="C35" s="191">
        <v>41387</v>
      </c>
      <c r="D35" s="189" t="s">
        <v>868</v>
      </c>
      <c r="E35" s="190"/>
      <c r="F35" s="190" t="s">
        <v>869</v>
      </c>
      <c r="G35" s="190">
        <v>306366</v>
      </c>
      <c r="H35" s="190" t="s">
        <v>870</v>
      </c>
      <c r="I35" s="190"/>
      <c r="J35" s="190"/>
      <c r="K35" s="190"/>
      <c r="L35" s="189"/>
      <c r="M35" s="191"/>
      <c r="N35" s="191"/>
      <c r="O35" s="190"/>
      <c r="P35" s="190"/>
      <c r="Q35" s="190"/>
      <c r="R35" s="190"/>
      <c r="S35" s="192"/>
      <c r="T35" s="192"/>
      <c r="U35" s="192"/>
      <c r="V35" s="192"/>
      <c r="W35" s="192"/>
      <c r="X35" s="192"/>
      <c r="Y35" s="192"/>
      <c r="Z35" s="192"/>
    </row>
    <row r="36" spans="1:26" ht="18" customHeight="1" x14ac:dyDescent="0.2">
      <c r="A36" s="186">
        <v>26</v>
      </c>
      <c r="B36" s="187" t="s">
        <v>395</v>
      </c>
      <c r="C36" s="191">
        <v>41795</v>
      </c>
      <c r="D36" s="189" t="s">
        <v>871</v>
      </c>
      <c r="E36" s="190" t="s">
        <v>872</v>
      </c>
      <c r="F36" s="190"/>
      <c r="G36" s="190">
        <v>321688</v>
      </c>
      <c r="H36" s="190" t="s">
        <v>870</v>
      </c>
      <c r="I36" s="190"/>
      <c r="J36" s="190"/>
      <c r="K36" s="190"/>
      <c r="L36" s="189"/>
      <c r="M36" s="191"/>
      <c r="N36" s="191"/>
      <c r="O36" s="190"/>
      <c r="P36" s="190"/>
      <c r="Q36" s="190"/>
      <c r="R36" s="190"/>
      <c r="S36" s="192"/>
      <c r="T36" s="192"/>
      <c r="U36" s="192"/>
      <c r="V36" s="192"/>
      <c r="W36" s="192"/>
      <c r="X36" s="192"/>
      <c r="Y36" s="192"/>
      <c r="Z36" s="192"/>
    </row>
    <row r="37" spans="1:26" ht="18" customHeight="1" x14ac:dyDescent="0.2">
      <c r="A37" s="186">
        <v>27</v>
      </c>
      <c r="B37" s="187" t="s">
        <v>395</v>
      </c>
      <c r="C37" s="191">
        <v>41795</v>
      </c>
      <c r="D37" s="189" t="s">
        <v>871</v>
      </c>
      <c r="E37" s="190" t="s">
        <v>872</v>
      </c>
      <c r="F37" s="190"/>
      <c r="G37" s="190">
        <v>321689</v>
      </c>
      <c r="H37" s="190" t="s">
        <v>870</v>
      </c>
      <c r="I37" s="190"/>
      <c r="J37" s="190"/>
      <c r="K37" s="190"/>
      <c r="L37" s="189"/>
      <c r="M37" s="191"/>
      <c r="N37" s="191"/>
      <c r="O37" s="190"/>
      <c r="P37" s="190"/>
      <c r="Q37" s="190"/>
      <c r="R37" s="190"/>
      <c r="S37" s="192"/>
      <c r="T37" s="192"/>
      <c r="U37" s="192"/>
      <c r="V37" s="192"/>
      <c r="W37" s="192"/>
      <c r="X37" s="192"/>
      <c r="Y37" s="192"/>
      <c r="Z37" s="192"/>
    </row>
    <row r="38" spans="1:26" ht="18" customHeight="1" x14ac:dyDescent="0.2">
      <c r="A38" s="186">
        <v>28</v>
      </c>
      <c r="B38" s="187" t="s">
        <v>363</v>
      </c>
      <c r="C38" s="191">
        <v>42044</v>
      </c>
      <c r="D38" s="189" t="s">
        <v>873</v>
      </c>
      <c r="E38" s="190"/>
      <c r="F38" s="190" t="s">
        <v>846</v>
      </c>
      <c r="G38" s="190">
        <v>333247</v>
      </c>
      <c r="H38" s="190" t="s">
        <v>870</v>
      </c>
      <c r="I38" s="190"/>
      <c r="J38" s="190"/>
      <c r="K38" s="190"/>
      <c r="L38" s="189"/>
      <c r="M38" s="191"/>
      <c r="N38" s="191"/>
      <c r="O38" s="190"/>
      <c r="P38" s="190"/>
      <c r="Q38" s="190"/>
      <c r="R38" s="190"/>
      <c r="S38" s="192"/>
      <c r="T38" s="192"/>
      <c r="U38" s="192"/>
      <c r="V38" s="192"/>
      <c r="W38" s="192"/>
      <c r="X38" s="192"/>
      <c r="Y38" s="192"/>
      <c r="Z38" s="192"/>
    </row>
    <row r="39" spans="1:26" ht="18" customHeight="1" x14ac:dyDescent="0.2">
      <c r="A39" s="186">
        <v>29</v>
      </c>
      <c r="B39" s="187" t="s">
        <v>363</v>
      </c>
      <c r="C39" s="191">
        <v>43354</v>
      </c>
      <c r="D39" s="190" t="s">
        <v>890</v>
      </c>
      <c r="E39" s="190" t="s">
        <v>890</v>
      </c>
      <c r="F39" s="190" t="s">
        <v>846</v>
      </c>
      <c r="G39" s="190">
        <v>377311</v>
      </c>
      <c r="H39" s="190" t="s">
        <v>847</v>
      </c>
      <c r="I39" s="190"/>
      <c r="J39" s="190" t="s">
        <v>849</v>
      </c>
      <c r="K39" s="190" t="s">
        <v>900</v>
      </c>
      <c r="L39" s="189"/>
      <c r="M39" s="191"/>
      <c r="N39" s="191"/>
      <c r="O39" s="190" t="s">
        <v>900</v>
      </c>
      <c r="P39" s="190"/>
      <c r="Q39" s="190"/>
      <c r="R39" s="190"/>
      <c r="S39" s="192"/>
      <c r="T39" s="192"/>
      <c r="U39" s="192"/>
      <c r="V39" s="192"/>
      <c r="W39" s="192"/>
      <c r="X39" s="192"/>
      <c r="Y39" s="192"/>
      <c r="Z39" s="192"/>
    </row>
    <row r="40" spans="1:26" ht="18" customHeight="1" x14ac:dyDescent="0.2">
      <c r="A40" s="186">
        <v>30</v>
      </c>
      <c r="B40" s="187"/>
      <c r="C40" s="191"/>
      <c r="D40" s="189"/>
      <c r="E40" s="190"/>
      <c r="F40" s="190"/>
      <c r="G40" s="190"/>
      <c r="H40" s="190"/>
      <c r="I40" s="190"/>
      <c r="J40" s="190"/>
      <c r="K40" s="190"/>
      <c r="L40" s="189"/>
      <c r="M40" s="191"/>
      <c r="N40" s="191"/>
      <c r="O40" s="190"/>
      <c r="P40" s="190"/>
      <c r="Q40" s="190"/>
      <c r="R40" s="190"/>
      <c r="S40" s="192"/>
      <c r="T40" s="192"/>
      <c r="U40" s="192"/>
      <c r="V40" s="192"/>
      <c r="W40" s="192"/>
      <c r="X40" s="192"/>
      <c r="Y40" s="192"/>
      <c r="Z40" s="192"/>
    </row>
    <row r="41" spans="1:26" ht="18" customHeight="1" x14ac:dyDescent="0.2">
      <c r="A41" s="186">
        <v>31</v>
      </c>
      <c r="B41" s="187"/>
      <c r="C41" s="191"/>
      <c r="D41" s="189"/>
      <c r="E41" s="190"/>
      <c r="F41" s="190"/>
      <c r="G41" s="190"/>
      <c r="H41" s="190"/>
      <c r="I41" s="190"/>
      <c r="J41" s="190"/>
      <c r="K41" s="190"/>
      <c r="L41" s="189"/>
      <c r="M41" s="191"/>
      <c r="N41" s="191"/>
      <c r="O41" s="190"/>
      <c r="P41" s="190"/>
      <c r="Q41" s="190"/>
      <c r="R41" s="190"/>
      <c r="S41" s="192"/>
      <c r="T41" s="192"/>
      <c r="U41" s="192"/>
      <c r="V41" s="192"/>
      <c r="W41" s="192"/>
      <c r="X41" s="192"/>
      <c r="Y41" s="192"/>
      <c r="Z41" s="192"/>
    </row>
    <row r="42" spans="1:26" ht="18" customHeight="1" x14ac:dyDescent="0.2">
      <c r="A42" s="186">
        <v>32</v>
      </c>
      <c r="B42" s="187"/>
      <c r="C42" s="191"/>
      <c r="D42" s="189"/>
      <c r="E42" s="190"/>
      <c r="F42" s="190"/>
      <c r="G42" s="190"/>
      <c r="H42" s="190"/>
      <c r="I42" s="190"/>
      <c r="J42" s="190"/>
      <c r="K42" s="190"/>
      <c r="L42" s="189"/>
      <c r="M42" s="191"/>
      <c r="N42" s="191"/>
      <c r="O42" s="190"/>
      <c r="P42" s="190"/>
      <c r="Q42" s="190"/>
      <c r="R42" s="190"/>
      <c r="S42" s="192"/>
      <c r="T42" s="192"/>
      <c r="U42" s="192"/>
      <c r="V42" s="192"/>
      <c r="W42" s="192"/>
      <c r="X42" s="192"/>
      <c r="Y42" s="192"/>
      <c r="Z42" s="192"/>
    </row>
    <row r="43" spans="1:26" ht="18" customHeight="1" x14ac:dyDescent="0.2">
      <c r="A43" s="186">
        <v>33</v>
      </c>
      <c r="B43" s="187"/>
      <c r="C43" s="191"/>
      <c r="D43" s="189"/>
      <c r="E43" s="190"/>
      <c r="F43" s="190"/>
      <c r="G43" s="190"/>
      <c r="H43" s="190"/>
      <c r="I43" s="190"/>
      <c r="J43" s="190"/>
      <c r="K43" s="190"/>
      <c r="L43" s="189"/>
      <c r="M43" s="191"/>
      <c r="N43" s="191"/>
      <c r="O43" s="190"/>
      <c r="P43" s="190"/>
      <c r="Q43" s="190"/>
      <c r="R43" s="190"/>
      <c r="S43" s="192"/>
      <c r="T43" s="192"/>
      <c r="U43" s="192"/>
      <c r="V43" s="192"/>
      <c r="W43" s="192"/>
      <c r="X43" s="192"/>
      <c r="Y43" s="192"/>
      <c r="Z43" s="192"/>
    </row>
    <row r="44" spans="1:26" ht="18" customHeight="1" x14ac:dyDescent="0.2">
      <c r="A44" s="186">
        <v>34</v>
      </c>
      <c r="B44" s="187"/>
      <c r="C44" s="191"/>
      <c r="D44" s="189"/>
      <c r="E44" s="190"/>
      <c r="F44" s="190"/>
      <c r="G44" s="190"/>
      <c r="H44" s="190"/>
      <c r="I44" s="190"/>
      <c r="J44" s="190"/>
      <c r="K44" s="190"/>
      <c r="L44" s="189"/>
      <c r="M44" s="191"/>
      <c r="N44" s="191"/>
      <c r="O44" s="190"/>
      <c r="P44" s="190"/>
      <c r="Q44" s="190"/>
      <c r="R44" s="190"/>
      <c r="S44" s="192"/>
      <c r="T44" s="192"/>
      <c r="U44" s="192"/>
      <c r="V44" s="192"/>
      <c r="W44" s="192"/>
      <c r="X44" s="192"/>
      <c r="Y44" s="192"/>
      <c r="Z44" s="192"/>
    </row>
    <row r="45" spans="1:26" ht="18" customHeight="1" x14ac:dyDescent="0.2">
      <c r="A45" s="186">
        <v>35</v>
      </c>
      <c r="B45" s="187"/>
      <c r="C45" s="191"/>
      <c r="D45" s="189"/>
      <c r="E45" s="190"/>
      <c r="F45" s="190"/>
      <c r="G45" s="190"/>
      <c r="H45" s="190"/>
      <c r="I45" s="190"/>
      <c r="J45" s="190"/>
      <c r="K45" s="190"/>
      <c r="L45" s="189"/>
      <c r="M45" s="191"/>
      <c r="N45" s="191"/>
      <c r="O45" s="190"/>
      <c r="P45" s="190"/>
      <c r="Q45" s="190"/>
      <c r="R45" s="190"/>
      <c r="S45" s="192"/>
      <c r="T45" s="192"/>
      <c r="U45" s="192"/>
      <c r="V45" s="192"/>
      <c r="W45" s="192"/>
      <c r="X45" s="192"/>
      <c r="Y45" s="192"/>
      <c r="Z45" s="192"/>
    </row>
    <row r="46" spans="1:26" ht="18" customHeight="1" x14ac:dyDescent="0.2">
      <c r="A46" s="186">
        <v>36</v>
      </c>
      <c r="B46" s="187"/>
      <c r="C46" s="191"/>
      <c r="D46" s="189"/>
      <c r="E46" s="190"/>
      <c r="F46" s="190"/>
      <c r="G46" s="190"/>
      <c r="H46" s="190"/>
      <c r="I46" s="190"/>
      <c r="J46" s="190"/>
      <c r="K46" s="190"/>
      <c r="L46" s="189"/>
      <c r="M46" s="191"/>
      <c r="N46" s="191"/>
      <c r="O46" s="190"/>
      <c r="P46" s="190"/>
      <c r="Q46" s="190"/>
      <c r="R46" s="190"/>
      <c r="S46" s="192"/>
      <c r="T46" s="192"/>
      <c r="U46" s="192"/>
      <c r="V46" s="192"/>
      <c r="W46" s="192"/>
      <c r="X46" s="192"/>
      <c r="Y46" s="192"/>
      <c r="Z46" s="192"/>
    </row>
    <row r="47" spans="1:26" ht="18" customHeight="1" x14ac:dyDescent="0.2">
      <c r="A47" s="186">
        <v>37</v>
      </c>
      <c r="B47" s="187"/>
      <c r="C47" s="191"/>
      <c r="D47" s="189"/>
      <c r="E47" s="190"/>
      <c r="F47" s="190"/>
      <c r="G47" s="190"/>
      <c r="H47" s="190"/>
      <c r="I47" s="190"/>
      <c r="J47" s="190"/>
      <c r="K47" s="190"/>
      <c r="L47" s="189"/>
      <c r="M47" s="191"/>
      <c r="N47" s="191"/>
      <c r="O47" s="190"/>
      <c r="P47" s="190"/>
      <c r="Q47" s="190"/>
      <c r="R47" s="190"/>
      <c r="S47" s="192"/>
      <c r="T47" s="192"/>
      <c r="U47" s="192"/>
      <c r="V47" s="192"/>
      <c r="W47" s="192"/>
      <c r="X47" s="192"/>
      <c r="Y47" s="192"/>
      <c r="Z47" s="192"/>
    </row>
    <row r="48" spans="1:26" ht="18" customHeight="1" x14ac:dyDescent="0.2">
      <c r="A48" s="186">
        <v>38</v>
      </c>
      <c r="B48" s="187"/>
      <c r="C48" s="191"/>
      <c r="D48" s="189"/>
      <c r="E48" s="190"/>
      <c r="F48" s="190"/>
      <c r="G48" s="190"/>
      <c r="H48" s="190"/>
      <c r="I48" s="190"/>
      <c r="J48" s="190"/>
      <c r="K48" s="190"/>
      <c r="L48" s="189"/>
      <c r="M48" s="191"/>
      <c r="N48" s="191"/>
      <c r="O48" s="190"/>
      <c r="P48" s="190"/>
      <c r="Q48" s="190"/>
      <c r="R48" s="190"/>
      <c r="S48" s="192"/>
      <c r="T48" s="192"/>
      <c r="U48" s="192"/>
      <c r="V48" s="192"/>
      <c r="W48" s="192"/>
      <c r="X48" s="192"/>
      <c r="Y48" s="192"/>
      <c r="Z48" s="192"/>
    </row>
    <row r="49" spans="1:26" ht="18" customHeight="1" x14ac:dyDescent="0.2">
      <c r="A49" s="186">
        <v>39</v>
      </c>
      <c r="B49" s="187"/>
      <c r="C49" s="191"/>
      <c r="D49" s="189"/>
      <c r="E49" s="190"/>
      <c r="F49" s="190"/>
      <c r="G49" s="190"/>
      <c r="H49" s="190"/>
      <c r="I49" s="190"/>
      <c r="J49" s="190"/>
      <c r="K49" s="190"/>
      <c r="L49" s="189"/>
      <c r="M49" s="191"/>
      <c r="N49" s="191"/>
      <c r="O49" s="190"/>
      <c r="P49" s="190"/>
      <c r="Q49" s="190"/>
      <c r="R49" s="190"/>
      <c r="S49" s="192"/>
      <c r="T49" s="192"/>
      <c r="U49" s="192"/>
      <c r="V49" s="192"/>
      <c r="W49" s="192"/>
      <c r="X49" s="192"/>
      <c r="Y49" s="192"/>
      <c r="Z49" s="192"/>
    </row>
    <row r="50" spans="1:26" ht="14.45" customHeight="1" x14ac:dyDescent="0.2"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</row>
    <row r="51" spans="1:26" ht="14.45" customHeight="1" x14ac:dyDescent="0.2"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</row>
    <row r="52" spans="1:26" ht="14.45" customHeight="1" x14ac:dyDescent="0.2">
      <c r="B52" s="193"/>
      <c r="C52" s="193"/>
      <c r="D52" s="193"/>
      <c r="E52" s="487" t="s">
        <v>117</v>
      </c>
      <c r="F52" s="487"/>
      <c r="G52" s="487"/>
      <c r="H52" s="487"/>
      <c r="I52" s="194"/>
      <c r="J52" s="194"/>
      <c r="K52" s="194"/>
      <c r="L52" s="194"/>
      <c r="M52" s="194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</row>
    <row r="53" spans="1:26" ht="14.45" customHeight="1" x14ac:dyDescent="0.2">
      <c r="B53" s="193"/>
      <c r="C53" s="193"/>
      <c r="D53" s="193"/>
      <c r="E53" s="488"/>
      <c r="F53" s="488"/>
      <c r="G53" s="488"/>
      <c r="H53" s="195"/>
      <c r="I53" s="196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</row>
    <row r="54" spans="1:26" ht="17.25" customHeight="1" x14ac:dyDescent="0.2">
      <c r="B54" s="489" t="s">
        <v>118</v>
      </c>
      <c r="C54" s="489"/>
      <c r="D54" s="489"/>
      <c r="E54" s="469" t="s">
        <v>905</v>
      </c>
      <c r="F54" s="469"/>
      <c r="G54" s="469"/>
      <c r="H54" s="469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</row>
    <row r="55" spans="1:26" ht="17.25" customHeight="1" x14ac:dyDescent="0.2">
      <c r="B55" s="197"/>
      <c r="C55" s="197"/>
      <c r="D55" s="198" t="s">
        <v>20</v>
      </c>
      <c r="E55" s="469" t="s">
        <v>805</v>
      </c>
      <c r="F55" s="469"/>
      <c r="G55" s="469"/>
      <c r="H55" s="469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</row>
    <row r="56" spans="1:26" ht="17.25" customHeight="1" x14ac:dyDescent="0.2">
      <c r="B56" s="197"/>
      <c r="C56" s="197"/>
      <c r="D56" s="199" t="s">
        <v>21</v>
      </c>
      <c r="E56" s="469" t="s">
        <v>906</v>
      </c>
      <c r="F56" s="469"/>
      <c r="G56" s="469"/>
      <c r="H56" s="469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</row>
    <row r="57" spans="1:26" ht="17.25" customHeight="1" x14ac:dyDescent="0.2">
      <c r="B57" s="197"/>
      <c r="C57" s="197"/>
      <c r="D57" s="199" t="s">
        <v>22</v>
      </c>
      <c r="E57" s="484" t="s">
        <v>903</v>
      </c>
      <c r="F57" s="485"/>
      <c r="G57" s="485"/>
      <c r="H57" s="485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</row>
    <row r="58" spans="1:26" ht="14.45" customHeight="1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</row>
    <row r="59" spans="1:26" ht="14.45" customHeight="1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</row>
    <row r="60" spans="1:26" ht="14.45" customHeight="1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</row>
    <row r="61" spans="1:26" ht="14.45" customHeight="1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</row>
    <row r="62" spans="1:26" s="200" customFormat="1" ht="13.5" customHeight="1" x14ac:dyDescent="0.2"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</row>
    <row r="63" spans="1:26" s="200" customFormat="1" ht="14.25" hidden="1" customHeight="1" x14ac:dyDescent="0.2">
      <c r="B63" s="202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</row>
    <row r="64" spans="1:26" s="200" customFormat="1" ht="14.25" hidden="1" customHeight="1" x14ac:dyDescent="0.2">
      <c r="B64" s="202" t="s">
        <v>371</v>
      </c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</row>
    <row r="65" spans="2:24" s="200" customFormat="1" ht="14.25" hidden="1" customHeight="1" x14ac:dyDescent="0.2">
      <c r="B65" s="202" t="s">
        <v>372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</row>
    <row r="66" spans="2:24" s="200" customFormat="1" ht="14.25" hidden="1" customHeight="1" x14ac:dyDescent="0.2">
      <c r="B66" s="202" t="s">
        <v>373</v>
      </c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</row>
    <row r="67" spans="2:24" s="200" customFormat="1" ht="14.25" hidden="1" customHeight="1" x14ac:dyDescent="0.2">
      <c r="B67" s="202" t="s">
        <v>374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</row>
    <row r="68" spans="2:24" s="200" customFormat="1" ht="14.25" hidden="1" customHeight="1" x14ac:dyDescent="0.2">
      <c r="B68" s="202" t="s">
        <v>375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</row>
    <row r="69" spans="2:24" s="200" customFormat="1" ht="14.25" hidden="1" customHeight="1" x14ac:dyDescent="0.2">
      <c r="B69" s="202" t="s">
        <v>376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</row>
    <row r="70" spans="2:24" s="200" customFormat="1" ht="14.25" hidden="1" customHeight="1" x14ac:dyDescent="0.2">
      <c r="B70" s="202" t="s">
        <v>377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</row>
    <row r="71" spans="2:24" s="200" customFormat="1" ht="14.25" hidden="1" customHeight="1" x14ac:dyDescent="0.2">
      <c r="B71" s="202" t="s">
        <v>378</v>
      </c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</row>
    <row r="72" spans="2:24" s="200" customFormat="1" ht="14.25" hidden="1" customHeight="1" x14ac:dyDescent="0.2">
      <c r="B72" s="202" t="s">
        <v>379</v>
      </c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</row>
    <row r="73" spans="2:24" s="200" customFormat="1" ht="14.25" hidden="1" customHeight="1" x14ac:dyDescent="0.2">
      <c r="B73" s="202" t="s">
        <v>380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</row>
    <row r="74" spans="2:24" s="200" customFormat="1" ht="14.25" hidden="1" customHeight="1" x14ac:dyDescent="0.2">
      <c r="B74" s="202" t="s">
        <v>364</v>
      </c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</row>
    <row r="75" spans="2:24" s="200" customFormat="1" ht="14.25" hidden="1" customHeight="1" x14ac:dyDescent="0.2">
      <c r="B75" s="202" t="s">
        <v>363</v>
      </c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</row>
    <row r="76" spans="2:24" s="200" customFormat="1" ht="14.25" hidden="1" customHeight="1" x14ac:dyDescent="0.2">
      <c r="B76" s="202" t="s">
        <v>381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</row>
    <row r="77" spans="2:24" s="200" customFormat="1" ht="14.25" hidden="1" customHeight="1" x14ac:dyDescent="0.2">
      <c r="B77" s="202" t="s">
        <v>382</v>
      </c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</row>
    <row r="78" spans="2:24" s="200" customFormat="1" ht="8.25" hidden="1" customHeight="1" x14ac:dyDescent="0.2">
      <c r="B78" s="202" t="s">
        <v>383</v>
      </c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</row>
    <row r="79" spans="2:24" s="200" customFormat="1" ht="14.25" hidden="1" customHeight="1" x14ac:dyDescent="0.2">
      <c r="B79" s="202" t="s">
        <v>367</v>
      </c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</row>
    <row r="80" spans="2:24" s="200" customFormat="1" ht="14.25" hidden="1" customHeight="1" x14ac:dyDescent="0.2">
      <c r="B80" s="202" t="s">
        <v>384</v>
      </c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</row>
    <row r="81" spans="2:2" s="200" customFormat="1" ht="14.25" hidden="1" customHeight="1" x14ac:dyDescent="0.2">
      <c r="B81" s="202" t="s">
        <v>385</v>
      </c>
    </row>
    <row r="82" spans="2:2" s="200" customFormat="1" ht="14.25" hidden="1" customHeight="1" x14ac:dyDescent="0.2">
      <c r="B82" s="202" t="s">
        <v>386</v>
      </c>
    </row>
    <row r="83" spans="2:2" s="200" customFormat="1" ht="14.25" hidden="1" customHeight="1" x14ac:dyDescent="0.2">
      <c r="B83" s="202" t="s">
        <v>387</v>
      </c>
    </row>
    <row r="84" spans="2:2" s="200" customFormat="1" ht="14.25" hidden="1" customHeight="1" x14ac:dyDescent="0.2">
      <c r="B84" s="202" t="s">
        <v>388</v>
      </c>
    </row>
    <row r="85" spans="2:2" s="200" customFormat="1" ht="14.25" hidden="1" customHeight="1" x14ac:dyDescent="0.2">
      <c r="B85" s="202" t="s">
        <v>389</v>
      </c>
    </row>
    <row r="86" spans="2:2" s="200" customFormat="1" ht="14.25" hidden="1" customHeight="1" x14ac:dyDescent="0.2">
      <c r="B86" s="202" t="s">
        <v>390</v>
      </c>
    </row>
    <row r="87" spans="2:2" s="200" customFormat="1" ht="14.25" hidden="1" customHeight="1" x14ac:dyDescent="0.2">
      <c r="B87" s="202" t="s">
        <v>391</v>
      </c>
    </row>
    <row r="88" spans="2:2" s="200" customFormat="1" ht="14.25" hidden="1" customHeight="1" x14ac:dyDescent="0.2">
      <c r="B88" s="202" t="s">
        <v>365</v>
      </c>
    </row>
    <row r="89" spans="2:2" s="200" customFormat="1" ht="14.25" hidden="1" customHeight="1" x14ac:dyDescent="0.2">
      <c r="B89" s="202" t="s">
        <v>368</v>
      </c>
    </row>
    <row r="90" spans="2:2" s="200" customFormat="1" ht="14.25" hidden="1" customHeight="1" x14ac:dyDescent="0.2">
      <c r="B90" s="202" t="s">
        <v>369</v>
      </c>
    </row>
    <row r="91" spans="2:2" s="200" customFormat="1" ht="14.25" hidden="1" customHeight="1" x14ac:dyDescent="0.2">
      <c r="B91" s="202" t="s">
        <v>370</v>
      </c>
    </row>
    <row r="92" spans="2:2" s="200" customFormat="1" ht="14.25" hidden="1" customHeight="1" x14ac:dyDescent="0.2">
      <c r="B92" s="202" t="s">
        <v>366</v>
      </c>
    </row>
    <row r="93" spans="2:2" s="200" customFormat="1" ht="14.25" hidden="1" customHeight="1" x14ac:dyDescent="0.2">
      <c r="B93" s="202" t="s">
        <v>392</v>
      </c>
    </row>
    <row r="94" spans="2:2" s="200" customFormat="1" ht="14.25" hidden="1" customHeight="1" x14ac:dyDescent="0.2">
      <c r="B94" s="202" t="s">
        <v>393</v>
      </c>
    </row>
    <row r="95" spans="2:2" s="200" customFormat="1" ht="6.75" hidden="1" customHeight="1" x14ac:dyDescent="0.2">
      <c r="B95" s="202" t="s">
        <v>394</v>
      </c>
    </row>
    <row r="96" spans="2:2" s="200" customFormat="1" ht="9.75" hidden="1" customHeight="1" x14ac:dyDescent="0.2">
      <c r="B96" s="202" t="s">
        <v>395</v>
      </c>
    </row>
    <row r="97" ht="14.25" customHeight="1" x14ac:dyDescent="0.2"/>
  </sheetData>
  <sheetProtection selectLockedCells="1" selectUnlockedCells="1"/>
  <mergeCells count="8">
    <mergeCell ref="E56:H56"/>
    <mergeCell ref="E57:H57"/>
    <mergeCell ref="D8:K8"/>
    <mergeCell ref="E52:H52"/>
    <mergeCell ref="E53:G53"/>
    <mergeCell ref="B54:D54"/>
    <mergeCell ref="E54:H54"/>
    <mergeCell ref="E55:H55"/>
  </mergeCells>
  <dataValidations count="6">
    <dataValidation type="list" allowBlank="1" showErrorMessage="1" sqref="B35:B49" xr:uid="{00000000-0002-0000-0600-000000000000}">
      <formula1>$B$63:$B$96</formula1>
      <formula2>0</formula2>
    </dataValidation>
    <dataValidation type="list" allowBlank="1" showErrorMessage="1" sqref="B63:B64" xr:uid="{00000000-0002-0000-0600-000001000000}">
      <formula1>$B$11:$B$49</formula1>
      <formula2>0</formula2>
    </dataValidation>
    <dataValidation type="list" allowBlank="1" showErrorMessage="1" sqref="B11:B34" xr:uid="{00000000-0002-0000-0600-000002000000}">
      <formula1>$B$64:$B$97</formula1>
      <formula2>0</formula2>
    </dataValidation>
    <dataValidation type="list" allowBlank="1" showErrorMessage="1" errorTitle="Atenção" error="Escolha uma das opções, SIM ou NÃO." sqref="J11:J49" xr:uid="{00000000-0002-0000-0600-000003000000}">
      <formula1>"SIM,NÃO"</formula1>
      <formula2>0</formula2>
    </dataValidation>
    <dataValidation type="list" allowBlank="1" showErrorMessage="1" errorTitle="Atenção" error="Escolha uma das opções, BAIXO, MÉDIO ou ALTO" sqref="R11:R49" xr:uid="{00000000-0002-0000-0600-000004000000}">
      <formula1>"BAIXO,MÉDIO,ALTO"</formula1>
      <formula2>0</formula2>
    </dataValidation>
    <dataValidation type="list" allowBlank="1" showErrorMessage="1" sqref="H11:H49" xr:uid="{00000000-0002-0000-0600-000005000000}">
      <formula1>"Ótimo,Bom,Ruim,Sucata"</formula1>
      <formula2>0</formula2>
    </dataValidation>
  </dataValidations>
  <hyperlinks>
    <hyperlink ref="E57" r:id="rId1" xr:uid="{00000000-0004-0000-0600-000000000000}"/>
  </hyperlinks>
  <pageMargins left="0.39374999999999999" right="0.39374999999999999" top="0.67986111111111114" bottom="0.64027777777777772" header="0.51180555555555551" footer="0.51180555555555551"/>
  <pageSetup paperSize="9" scale="53" firstPageNumber="0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87"/>
  <sheetViews>
    <sheetView zoomScale="80" zoomScaleNormal="80" workbookViewId="0">
      <selection activeCell="K10" sqref="K10"/>
    </sheetView>
  </sheetViews>
  <sheetFormatPr defaultColWidth="9.42578125" defaultRowHeight="14.45" customHeight="1" x14ac:dyDescent="0.2"/>
  <cols>
    <col min="1" max="1" width="9.140625" style="173" customWidth="1"/>
    <col min="2" max="2" width="64" style="173" customWidth="1"/>
    <col min="3" max="3" width="18.140625" style="173" customWidth="1"/>
    <col min="4" max="4" width="19.42578125" style="173" customWidth="1"/>
    <col min="5" max="5" width="17.5703125" style="173" customWidth="1"/>
    <col min="6" max="6" width="15.140625" style="173" customWidth="1"/>
    <col min="7" max="7" width="16.42578125" style="173" customWidth="1"/>
    <col min="8" max="8" width="33.28515625" style="173" customWidth="1"/>
    <col min="9" max="16384" width="9.42578125" style="173"/>
  </cols>
  <sheetData>
    <row r="2" spans="1:14" ht="15" customHeight="1" x14ac:dyDescent="0.2">
      <c r="B2" s="477" t="s">
        <v>396</v>
      </c>
      <c r="C2" s="477"/>
      <c r="E2" s="34" t="s">
        <v>24</v>
      </c>
      <c r="F2" s="35" t="s">
        <v>397</v>
      </c>
    </row>
    <row r="3" spans="1:14" ht="15" customHeight="1" x14ac:dyDescent="0.2">
      <c r="B3" s="478" t="s">
        <v>398</v>
      </c>
      <c r="C3" s="478"/>
      <c r="E3" s="34" t="s">
        <v>27</v>
      </c>
      <c r="F3" s="35">
        <v>2019</v>
      </c>
    </row>
    <row r="4" spans="1:14" ht="15" customHeight="1" x14ac:dyDescent="0.2">
      <c r="E4" s="37" t="s">
        <v>28</v>
      </c>
      <c r="F4" s="38" t="s">
        <v>910</v>
      </c>
    </row>
    <row r="7" spans="1:14" ht="10.5" customHeight="1" x14ac:dyDescent="0.2"/>
    <row r="8" spans="1:14" s="176" customFormat="1" ht="18.75" customHeight="1" x14ac:dyDescent="0.2">
      <c r="A8" s="177" t="s">
        <v>399</v>
      </c>
      <c r="B8" s="491" t="s">
        <v>400</v>
      </c>
      <c r="C8" s="491"/>
      <c r="D8" s="491"/>
      <c r="E8" s="491"/>
      <c r="F8" s="491"/>
      <c r="G8" s="180"/>
      <c r="H8" s="180"/>
      <c r="I8" s="180"/>
      <c r="J8" s="180"/>
      <c r="K8" s="180"/>
      <c r="L8" s="180"/>
      <c r="M8" s="180"/>
      <c r="N8" s="180"/>
    </row>
    <row r="9" spans="1:14" s="185" customFormat="1" ht="24.75" customHeight="1" x14ac:dyDescent="0.2">
      <c r="A9" s="181" t="s">
        <v>280</v>
      </c>
      <c r="B9" s="181" t="s">
        <v>401</v>
      </c>
      <c r="C9" s="203" t="s">
        <v>402</v>
      </c>
      <c r="D9" s="181" t="s">
        <v>403</v>
      </c>
      <c r="E9" s="204" t="s">
        <v>404</v>
      </c>
      <c r="F9" s="204" t="s">
        <v>405</v>
      </c>
      <c r="G9" s="492" t="s">
        <v>406</v>
      </c>
      <c r="H9" s="492"/>
      <c r="I9" s="184"/>
      <c r="J9" s="184"/>
      <c r="K9" s="184"/>
      <c r="L9" s="184"/>
      <c r="M9" s="184"/>
      <c r="N9" s="184"/>
    </row>
    <row r="10" spans="1:14" ht="16.5" customHeight="1" x14ac:dyDescent="0.2">
      <c r="A10" s="186">
        <v>1</v>
      </c>
      <c r="B10" s="188"/>
      <c r="C10" s="189"/>
      <c r="D10" s="205"/>
      <c r="E10" s="206"/>
      <c r="F10" s="207"/>
      <c r="G10" s="490"/>
      <c r="H10" s="490"/>
      <c r="I10" s="192"/>
      <c r="J10" s="192"/>
      <c r="K10" s="192"/>
      <c r="L10" s="192"/>
      <c r="M10" s="192"/>
      <c r="N10" s="192"/>
    </row>
    <row r="11" spans="1:14" ht="16.5" customHeight="1" x14ac:dyDescent="0.2">
      <c r="A11" s="186">
        <v>2</v>
      </c>
      <c r="B11" s="191"/>
      <c r="C11" s="189"/>
      <c r="D11" s="205"/>
      <c r="E11" s="206"/>
      <c r="F11" s="207"/>
      <c r="G11" s="490"/>
      <c r="H11" s="490"/>
      <c r="I11" s="192"/>
      <c r="J11" s="192"/>
      <c r="K11" s="192"/>
      <c r="L11" s="192"/>
      <c r="M11" s="192"/>
      <c r="N11" s="192"/>
    </row>
    <row r="12" spans="1:14" ht="16.5" customHeight="1" x14ac:dyDescent="0.2">
      <c r="A12" s="186">
        <v>3</v>
      </c>
      <c r="B12" s="191"/>
      <c r="C12" s="189"/>
      <c r="D12" s="205"/>
      <c r="E12" s="206"/>
      <c r="F12" s="207"/>
      <c r="G12" s="490"/>
      <c r="H12" s="490"/>
      <c r="I12" s="192"/>
      <c r="J12" s="192"/>
      <c r="K12" s="192"/>
      <c r="L12" s="192"/>
      <c r="M12" s="192"/>
      <c r="N12" s="192"/>
    </row>
    <row r="13" spans="1:14" ht="16.5" customHeight="1" x14ac:dyDescent="0.2">
      <c r="A13" s="186">
        <v>4</v>
      </c>
      <c r="B13" s="191"/>
      <c r="C13" s="189"/>
      <c r="D13" s="205"/>
      <c r="E13" s="206"/>
      <c r="F13" s="207"/>
      <c r="G13" s="490"/>
      <c r="H13" s="490"/>
      <c r="I13" s="192"/>
      <c r="J13" s="192"/>
      <c r="K13" s="192"/>
      <c r="L13" s="192"/>
      <c r="M13" s="192"/>
      <c r="N13" s="192"/>
    </row>
    <row r="14" spans="1:14" ht="16.5" customHeight="1" x14ac:dyDescent="0.2">
      <c r="A14" s="186">
        <v>5</v>
      </c>
      <c r="B14" s="191"/>
      <c r="C14" s="189"/>
      <c r="D14" s="205"/>
      <c r="E14" s="206"/>
      <c r="F14" s="207"/>
      <c r="G14" s="490"/>
      <c r="H14" s="490"/>
      <c r="I14" s="192"/>
      <c r="J14" s="192"/>
      <c r="K14" s="192"/>
      <c r="L14" s="192"/>
      <c r="M14" s="192"/>
      <c r="N14" s="192"/>
    </row>
    <row r="15" spans="1:14" ht="16.5" customHeight="1" x14ac:dyDescent="0.2">
      <c r="A15" s="186">
        <v>6</v>
      </c>
      <c r="B15" s="191"/>
      <c r="C15" s="189"/>
      <c r="D15" s="205"/>
      <c r="E15" s="206"/>
      <c r="F15" s="207"/>
      <c r="G15" s="490"/>
      <c r="H15" s="490"/>
      <c r="I15" s="192"/>
      <c r="J15" s="192"/>
      <c r="K15" s="192"/>
      <c r="L15" s="192"/>
      <c r="M15" s="192"/>
      <c r="N15" s="192"/>
    </row>
    <row r="16" spans="1:14" ht="16.5" customHeight="1" x14ac:dyDescent="0.2">
      <c r="A16" s="186">
        <v>7</v>
      </c>
      <c r="B16" s="191"/>
      <c r="C16" s="189"/>
      <c r="D16" s="205"/>
      <c r="E16" s="206"/>
      <c r="F16" s="207"/>
      <c r="G16" s="490"/>
      <c r="H16" s="490"/>
      <c r="I16" s="192"/>
      <c r="J16" s="192"/>
      <c r="K16" s="192"/>
      <c r="L16" s="192"/>
      <c r="M16" s="192"/>
      <c r="N16" s="192"/>
    </row>
    <row r="17" spans="1:14" ht="16.5" customHeight="1" x14ac:dyDescent="0.2">
      <c r="A17" s="186">
        <v>8</v>
      </c>
      <c r="B17" s="191"/>
      <c r="C17" s="189"/>
      <c r="D17" s="205"/>
      <c r="E17" s="206"/>
      <c r="F17" s="207"/>
      <c r="G17" s="490"/>
      <c r="H17" s="490"/>
      <c r="I17" s="192"/>
      <c r="J17" s="192"/>
      <c r="K17" s="192"/>
      <c r="L17" s="192"/>
      <c r="M17" s="192"/>
      <c r="N17" s="192"/>
    </row>
    <row r="18" spans="1:14" ht="16.5" customHeight="1" x14ac:dyDescent="0.2">
      <c r="A18" s="186">
        <v>9</v>
      </c>
      <c r="B18" s="191"/>
      <c r="C18" s="189"/>
      <c r="D18" s="205"/>
      <c r="E18" s="206"/>
      <c r="F18" s="207"/>
      <c r="G18" s="490"/>
      <c r="H18" s="490"/>
      <c r="I18" s="192"/>
      <c r="J18" s="192"/>
      <c r="K18" s="192"/>
      <c r="L18" s="192"/>
      <c r="M18" s="192"/>
      <c r="N18" s="192"/>
    </row>
    <row r="19" spans="1:14" ht="16.5" customHeight="1" x14ac:dyDescent="0.2">
      <c r="A19" s="186">
        <v>10</v>
      </c>
      <c r="B19" s="191"/>
      <c r="C19" s="189"/>
      <c r="D19" s="205"/>
      <c r="E19" s="206"/>
      <c r="F19" s="207"/>
      <c r="G19" s="490"/>
      <c r="H19" s="490"/>
      <c r="I19" s="192"/>
      <c r="J19" s="192"/>
      <c r="K19" s="192"/>
      <c r="L19" s="192"/>
      <c r="M19" s="192"/>
      <c r="N19" s="192"/>
    </row>
    <row r="20" spans="1:14" ht="14.45" customHeight="1" x14ac:dyDescent="0.2"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</row>
    <row r="21" spans="1:14" ht="14.45" customHeight="1" x14ac:dyDescent="0.2"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</row>
    <row r="22" spans="1:14" ht="11.25" customHeight="1" x14ac:dyDescent="0.2"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</row>
    <row r="23" spans="1:14" ht="18" customHeight="1" x14ac:dyDescent="0.2">
      <c r="A23" s="192"/>
      <c r="B23" s="491" t="s">
        <v>407</v>
      </c>
      <c r="C23" s="491"/>
      <c r="D23" s="491"/>
      <c r="E23" s="491"/>
      <c r="F23" s="491"/>
      <c r="G23" s="192"/>
      <c r="H23" s="192"/>
      <c r="I23" s="192"/>
      <c r="J23" s="192"/>
      <c r="K23" s="192"/>
      <c r="L23" s="192"/>
      <c r="M23" s="192"/>
      <c r="N23" s="192"/>
    </row>
    <row r="24" spans="1:14" ht="24.75" customHeight="1" x14ac:dyDescent="0.2">
      <c r="A24" s="181" t="s">
        <v>280</v>
      </c>
      <c r="B24" s="181" t="s">
        <v>408</v>
      </c>
      <c r="C24" s="203" t="s">
        <v>409</v>
      </c>
      <c r="D24" s="203" t="s">
        <v>402</v>
      </c>
      <c r="E24" s="181" t="s">
        <v>403</v>
      </c>
      <c r="F24" s="181" t="s">
        <v>410</v>
      </c>
      <c r="G24" s="181" t="s">
        <v>404</v>
      </c>
      <c r="H24" s="181" t="s">
        <v>406</v>
      </c>
      <c r="I24" s="192"/>
      <c r="J24" s="192"/>
      <c r="K24" s="192"/>
      <c r="L24" s="192"/>
      <c r="M24" s="192"/>
      <c r="N24" s="192"/>
    </row>
    <row r="25" spans="1:14" ht="16.5" customHeight="1" x14ac:dyDescent="0.2">
      <c r="A25" s="186">
        <v>1</v>
      </c>
      <c r="B25" s="387" t="s">
        <v>411</v>
      </c>
      <c r="C25" s="208"/>
      <c r="D25" s="190"/>
      <c r="E25" s="209"/>
      <c r="F25" s="210"/>
      <c r="G25" s="211"/>
      <c r="H25" s="212"/>
      <c r="I25" s="192"/>
      <c r="J25" s="192"/>
      <c r="K25" s="192"/>
      <c r="L25" s="192"/>
      <c r="M25" s="192"/>
      <c r="N25" s="192"/>
    </row>
    <row r="26" spans="1:14" ht="16.5" customHeight="1" x14ac:dyDescent="0.2">
      <c r="A26" s="186">
        <v>2</v>
      </c>
      <c r="B26" s="388" t="s">
        <v>412</v>
      </c>
      <c r="C26" s="208"/>
      <c r="D26" s="190"/>
      <c r="E26" s="209"/>
      <c r="F26" s="207"/>
      <c r="G26" s="211"/>
      <c r="H26" s="212"/>
      <c r="I26" s="192"/>
      <c r="J26" s="192"/>
      <c r="K26" s="192"/>
      <c r="L26" s="192"/>
      <c r="M26" s="192"/>
      <c r="N26" s="192"/>
    </row>
    <row r="27" spans="1:14" ht="16.5" customHeight="1" x14ac:dyDescent="0.2">
      <c r="A27" s="186">
        <v>3</v>
      </c>
      <c r="B27" s="388" t="s">
        <v>413</v>
      </c>
      <c r="C27" s="208"/>
      <c r="D27" s="190"/>
      <c r="E27" s="209"/>
      <c r="F27" s="207"/>
      <c r="G27" s="211"/>
      <c r="H27" s="212"/>
      <c r="I27" s="192"/>
      <c r="J27" s="192"/>
      <c r="K27" s="192"/>
      <c r="L27" s="192"/>
      <c r="M27" s="192"/>
      <c r="N27" s="192"/>
    </row>
    <row r="28" spans="1:14" ht="16.5" customHeight="1" x14ac:dyDescent="0.2">
      <c r="A28" s="186">
        <v>4</v>
      </c>
      <c r="B28" s="388" t="s">
        <v>414</v>
      </c>
      <c r="C28" s="208"/>
      <c r="D28" s="190"/>
      <c r="E28" s="209"/>
      <c r="F28" s="207"/>
      <c r="G28" s="211"/>
      <c r="H28" s="212"/>
      <c r="I28" s="192"/>
      <c r="J28" s="192"/>
      <c r="K28" s="192"/>
      <c r="L28" s="192"/>
      <c r="M28" s="192"/>
      <c r="N28" s="192"/>
    </row>
    <row r="29" spans="1:14" ht="16.5" customHeight="1" x14ac:dyDescent="0.2">
      <c r="A29" s="186">
        <v>5</v>
      </c>
      <c r="B29" s="388" t="s">
        <v>897</v>
      </c>
      <c r="C29" s="208"/>
      <c r="D29" s="190"/>
      <c r="E29" s="209"/>
      <c r="F29" s="207"/>
      <c r="G29" s="211"/>
      <c r="H29" s="212"/>
      <c r="I29" s="192"/>
      <c r="J29" s="192"/>
      <c r="K29" s="192"/>
      <c r="L29" s="192"/>
      <c r="M29" s="192"/>
      <c r="N29" s="192"/>
    </row>
    <row r="30" spans="1:14" ht="16.5" customHeight="1" x14ac:dyDescent="0.2">
      <c r="A30" s="186">
        <v>6</v>
      </c>
      <c r="B30" s="388" t="s">
        <v>415</v>
      </c>
      <c r="C30" s="208"/>
      <c r="D30" s="190"/>
      <c r="E30" s="209"/>
      <c r="F30" s="207"/>
      <c r="G30" s="211"/>
      <c r="H30" s="212"/>
      <c r="I30" s="192"/>
      <c r="J30" s="192"/>
      <c r="K30" s="192"/>
      <c r="L30" s="192"/>
      <c r="M30" s="192"/>
      <c r="N30" s="192"/>
    </row>
    <row r="31" spans="1:14" ht="16.5" customHeight="1" x14ac:dyDescent="0.2">
      <c r="A31" s="186">
        <v>7</v>
      </c>
      <c r="B31" s="388" t="s">
        <v>416</v>
      </c>
      <c r="C31" s="208"/>
      <c r="D31" s="190"/>
      <c r="E31" s="209"/>
      <c r="F31" s="207"/>
      <c r="G31" s="211"/>
      <c r="H31" s="212"/>
      <c r="I31" s="192"/>
      <c r="J31" s="192"/>
      <c r="K31" s="192"/>
      <c r="L31" s="192"/>
      <c r="M31" s="192"/>
      <c r="N31" s="192"/>
    </row>
    <row r="32" spans="1:14" ht="16.5" customHeight="1" x14ac:dyDescent="0.2">
      <c r="A32" s="186">
        <v>8</v>
      </c>
      <c r="B32" s="388" t="s">
        <v>417</v>
      </c>
      <c r="C32" s="208"/>
      <c r="D32" s="190"/>
      <c r="E32" s="209"/>
      <c r="F32" s="207"/>
      <c r="G32" s="211"/>
      <c r="H32" s="212"/>
      <c r="I32" s="192"/>
      <c r="J32" s="192"/>
      <c r="K32" s="192"/>
      <c r="L32" s="192"/>
      <c r="M32" s="192"/>
      <c r="N32" s="192"/>
    </row>
    <row r="33" spans="1:14" ht="16.5" customHeight="1" x14ac:dyDescent="0.2">
      <c r="A33" s="186">
        <v>9</v>
      </c>
      <c r="B33" s="388" t="s">
        <v>418</v>
      </c>
      <c r="C33" s="208"/>
      <c r="D33" s="190"/>
      <c r="E33" s="209"/>
      <c r="F33" s="207"/>
      <c r="G33" s="211"/>
      <c r="H33" s="212"/>
      <c r="I33" s="192"/>
      <c r="J33" s="192"/>
      <c r="K33" s="192"/>
      <c r="L33" s="192"/>
      <c r="M33" s="192"/>
      <c r="N33" s="192"/>
    </row>
    <row r="34" spans="1:14" ht="16.5" customHeight="1" x14ac:dyDescent="0.2">
      <c r="A34" s="186">
        <v>10</v>
      </c>
      <c r="B34" s="388" t="s">
        <v>419</v>
      </c>
      <c r="C34" s="208"/>
      <c r="D34" s="190"/>
      <c r="E34" s="209"/>
      <c r="F34" s="207"/>
      <c r="G34" s="211"/>
      <c r="H34" s="212"/>
      <c r="I34" s="192"/>
      <c r="J34" s="192"/>
      <c r="K34" s="192"/>
      <c r="L34" s="192"/>
      <c r="M34" s="192"/>
      <c r="N34" s="192"/>
    </row>
    <row r="35" spans="1:14" ht="16.5" customHeight="1" x14ac:dyDescent="0.2">
      <c r="A35" s="186">
        <v>11</v>
      </c>
      <c r="B35" s="388" t="s">
        <v>420</v>
      </c>
      <c r="C35" s="208"/>
      <c r="D35" s="190"/>
      <c r="E35" s="209"/>
      <c r="F35" s="207"/>
      <c r="G35" s="211"/>
      <c r="H35" s="212"/>
      <c r="I35" s="192"/>
      <c r="J35" s="192"/>
      <c r="K35" s="192"/>
      <c r="L35" s="192"/>
      <c r="M35" s="192"/>
      <c r="N35" s="192"/>
    </row>
    <row r="36" spans="1:14" ht="16.5" customHeight="1" x14ac:dyDescent="0.2">
      <c r="A36" s="186">
        <v>12</v>
      </c>
      <c r="B36" s="388" t="s">
        <v>421</v>
      </c>
      <c r="C36" s="208"/>
      <c r="D36" s="190"/>
      <c r="E36" s="209"/>
      <c r="F36" s="207"/>
      <c r="G36" s="211"/>
      <c r="H36" s="212"/>
      <c r="I36" s="192"/>
      <c r="J36" s="192"/>
      <c r="K36" s="192"/>
      <c r="L36" s="192"/>
      <c r="M36" s="192"/>
      <c r="N36" s="192"/>
    </row>
    <row r="37" spans="1:14" ht="16.5" customHeight="1" x14ac:dyDescent="0.2">
      <c r="A37" s="186">
        <v>13</v>
      </c>
      <c r="B37" s="388" t="s">
        <v>422</v>
      </c>
      <c r="C37" s="208"/>
      <c r="D37" s="190"/>
      <c r="E37" s="209"/>
      <c r="F37" s="207"/>
      <c r="G37" s="211"/>
      <c r="H37" s="212"/>
      <c r="I37" s="192"/>
      <c r="J37" s="192"/>
      <c r="K37" s="192"/>
      <c r="L37" s="192"/>
      <c r="M37" s="192"/>
      <c r="N37" s="192"/>
    </row>
    <row r="38" spans="1:14" ht="16.5" customHeight="1" x14ac:dyDescent="0.2">
      <c r="A38" s="186">
        <v>14</v>
      </c>
      <c r="B38" s="388" t="s">
        <v>423</v>
      </c>
      <c r="C38" s="208"/>
      <c r="D38" s="190"/>
      <c r="E38" s="209"/>
      <c r="F38" s="207"/>
      <c r="G38" s="211"/>
      <c r="H38" s="212"/>
      <c r="I38" s="192"/>
      <c r="J38" s="192"/>
      <c r="K38" s="192"/>
      <c r="L38" s="192"/>
      <c r="M38" s="192"/>
      <c r="N38" s="192"/>
    </row>
    <row r="39" spans="1:14" ht="16.5" customHeight="1" x14ac:dyDescent="0.2">
      <c r="A39" s="186">
        <v>15</v>
      </c>
      <c r="B39" s="388" t="s">
        <v>424</v>
      </c>
      <c r="C39" s="208"/>
      <c r="D39" s="190"/>
      <c r="E39" s="209"/>
      <c r="F39" s="207"/>
      <c r="G39" s="211"/>
      <c r="H39" s="212"/>
      <c r="I39" s="192"/>
      <c r="J39" s="192"/>
      <c r="K39" s="192"/>
      <c r="L39" s="192"/>
      <c r="M39" s="192"/>
      <c r="N39" s="192"/>
    </row>
    <row r="40" spans="1:14" ht="16.5" customHeight="1" x14ac:dyDescent="0.2">
      <c r="A40" s="186">
        <v>16</v>
      </c>
      <c r="B40" s="388" t="s">
        <v>425</v>
      </c>
      <c r="C40" s="208"/>
      <c r="D40" s="190"/>
      <c r="E40" s="209"/>
      <c r="F40" s="207"/>
      <c r="G40" s="211"/>
      <c r="H40" s="212"/>
      <c r="I40" s="192"/>
      <c r="J40" s="192"/>
      <c r="K40" s="192"/>
      <c r="L40" s="192"/>
      <c r="M40" s="192"/>
      <c r="N40" s="192"/>
    </row>
    <row r="41" spans="1:14" ht="32.25" customHeight="1" x14ac:dyDescent="0.2">
      <c r="A41" s="186">
        <v>17</v>
      </c>
      <c r="B41" s="389" t="s">
        <v>426</v>
      </c>
      <c r="C41" s="208"/>
      <c r="D41" s="190"/>
      <c r="E41" s="209"/>
      <c r="F41" s="207"/>
      <c r="G41" s="211"/>
      <c r="H41" s="212"/>
      <c r="I41" s="192"/>
      <c r="J41" s="192"/>
      <c r="K41" s="192"/>
      <c r="L41" s="192"/>
      <c r="M41" s="192"/>
      <c r="N41" s="192"/>
    </row>
    <row r="42" spans="1:14" ht="16.5" customHeight="1" x14ac:dyDescent="0.2">
      <c r="A42" s="186">
        <v>18</v>
      </c>
      <c r="B42" s="388" t="s">
        <v>427</v>
      </c>
      <c r="C42" s="208"/>
      <c r="D42" s="190"/>
      <c r="E42" s="209"/>
      <c r="F42" s="207"/>
      <c r="G42" s="211"/>
      <c r="H42" s="212"/>
      <c r="I42" s="192"/>
      <c r="J42" s="192"/>
      <c r="K42" s="192"/>
      <c r="L42" s="192"/>
      <c r="M42" s="192"/>
      <c r="N42" s="192"/>
    </row>
    <row r="43" spans="1:14" ht="16.5" customHeight="1" x14ac:dyDescent="0.2">
      <c r="A43" s="186">
        <v>19</v>
      </c>
      <c r="B43" s="388" t="s">
        <v>428</v>
      </c>
      <c r="C43" s="208"/>
      <c r="D43" s="190"/>
      <c r="E43" s="209"/>
      <c r="F43" s="207"/>
      <c r="G43" s="211"/>
      <c r="H43" s="212"/>
      <c r="I43" s="192"/>
      <c r="J43" s="192"/>
      <c r="K43" s="192"/>
      <c r="L43" s="192"/>
      <c r="M43" s="192"/>
      <c r="N43" s="192"/>
    </row>
    <row r="44" spans="1:14" ht="16.5" customHeight="1" x14ac:dyDescent="0.2">
      <c r="A44" s="186">
        <v>20</v>
      </c>
      <c r="B44" s="388" t="s">
        <v>429</v>
      </c>
      <c r="C44" s="208"/>
      <c r="D44" s="190"/>
      <c r="E44" s="209"/>
      <c r="F44" s="207"/>
      <c r="G44" s="211"/>
      <c r="H44" s="212"/>
      <c r="I44" s="192"/>
      <c r="J44" s="192"/>
      <c r="K44" s="192"/>
      <c r="L44" s="192"/>
      <c r="M44" s="192"/>
      <c r="N44" s="192"/>
    </row>
    <row r="45" spans="1:14" ht="16.5" customHeight="1" x14ac:dyDescent="0.2">
      <c r="A45" s="186">
        <v>21</v>
      </c>
      <c r="B45" s="388" t="s">
        <v>430</v>
      </c>
      <c r="C45" s="208"/>
      <c r="D45" s="190"/>
      <c r="E45" s="209"/>
      <c r="F45" s="207"/>
      <c r="G45" s="211"/>
      <c r="H45" s="212"/>
      <c r="I45" s="192"/>
      <c r="J45" s="192"/>
      <c r="K45" s="192"/>
      <c r="L45" s="192"/>
      <c r="M45" s="192"/>
      <c r="N45" s="192"/>
    </row>
    <row r="46" spans="1:14" ht="16.5" customHeight="1" x14ac:dyDescent="0.2">
      <c r="A46" s="186">
        <v>22</v>
      </c>
      <c r="B46" s="388" t="s">
        <v>431</v>
      </c>
      <c r="C46" s="208"/>
      <c r="D46" s="190"/>
      <c r="E46" s="209"/>
      <c r="F46" s="207"/>
      <c r="G46" s="211"/>
      <c r="H46" s="212"/>
      <c r="I46" s="192"/>
      <c r="J46" s="192"/>
      <c r="K46" s="192"/>
      <c r="L46" s="192"/>
      <c r="M46" s="192"/>
      <c r="N46" s="192"/>
    </row>
    <row r="47" spans="1:14" ht="16.5" customHeight="1" x14ac:dyDescent="0.2">
      <c r="A47" s="186">
        <v>23</v>
      </c>
      <c r="B47" s="388" t="s">
        <v>432</v>
      </c>
      <c r="C47" s="208"/>
      <c r="D47" s="190"/>
      <c r="E47" s="209"/>
      <c r="F47" s="207"/>
      <c r="G47" s="211"/>
      <c r="H47" s="212"/>
      <c r="I47" s="192"/>
      <c r="J47" s="192"/>
      <c r="K47" s="192"/>
      <c r="L47" s="192"/>
      <c r="M47" s="192"/>
      <c r="N47" s="192"/>
    </row>
    <row r="48" spans="1:14" ht="16.5" customHeight="1" x14ac:dyDescent="0.2">
      <c r="A48" s="186">
        <v>24</v>
      </c>
      <c r="B48" s="388" t="s">
        <v>433</v>
      </c>
      <c r="C48" s="208"/>
      <c r="D48" s="190"/>
      <c r="E48" s="209"/>
      <c r="F48" s="207"/>
      <c r="G48" s="211"/>
      <c r="H48" s="212"/>
      <c r="I48" s="192"/>
      <c r="J48" s="192"/>
      <c r="K48" s="192"/>
      <c r="L48" s="192"/>
      <c r="M48" s="192"/>
      <c r="N48" s="192"/>
    </row>
    <row r="49" spans="1:14" ht="16.5" customHeight="1" x14ac:dyDescent="0.2">
      <c r="A49" s="186">
        <v>25</v>
      </c>
      <c r="B49" s="388" t="s">
        <v>434</v>
      </c>
      <c r="C49" s="208"/>
      <c r="D49" s="190"/>
      <c r="E49" s="209"/>
      <c r="F49" s="207"/>
      <c r="G49" s="211"/>
      <c r="H49" s="212"/>
      <c r="I49" s="192"/>
      <c r="J49" s="192"/>
      <c r="K49" s="192"/>
      <c r="L49" s="192"/>
      <c r="M49" s="192"/>
      <c r="N49" s="192"/>
    </row>
    <row r="50" spans="1:14" ht="16.5" customHeight="1" x14ac:dyDescent="0.2">
      <c r="A50" s="186">
        <v>26</v>
      </c>
      <c r="B50" s="388" t="s">
        <v>435</v>
      </c>
      <c r="C50" s="208"/>
      <c r="D50" s="190"/>
      <c r="E50" s="209"/>
      <c r="F50" s="207"/>
      <c r="G50" s="211"/>
      <c r="H50" s="212"/>
      <c r="I50" s="192"/>
      <c r="J50" s="192"/>
      <c r="K50" s="192"/>
      <c r="L50" s="192"/>
      <c r="M50" s="192"/>
      <c r="N50" s="192"/>
    </row>
    <row r="51" spans="1:14" ht="16.5" customHeight="1" x14ac:dyDescent="0.2">
      <c r="A51" s="186">
        <v>27</v>
      </c>
      <c r="B51" s="388" t="s">
        <v>436</v>
      </c>
      <c r="C51" s="208"/>
      <c r="D51" s="190"/>
      <c r="E51" s="209"/>
      <c r="F51" s="207"/>
      <c r="G51" s="211"/>
      <c r="H51" s="212"/>
      <c r="I51" s="192"/>
      <c r="J51" s="192"/>
      <c r="K51" s="192"/>
      <c r="L51" s="192"/>
      <c r="M51" s="192"/>
      <c r="N51" s="192"/>
    </row>
    <row r="52" spans="1:14" ht="16.5" customHeight="1" x14ac:dyDescent="0.2">
      <c r="A52" s="186">
        <v>28</v>
      </c>
      <c r="B52" s="388" t="s">
        <v>437</v>
      </c>
      <c r="C52" s="208"/>
      <c r="D52" s="190"/>
      <c r="E52" s="209"/>
      <c r="F52" s="207"/>
      <c r="G52" s="211"/>
      <c r="H52" s="212"/>
      <c r="I52" s="192"/>
      <c r="J52" s="192"/>
      <c r="K52" s="192"/>
      <c r="L52" s="192"/>
      <c r="M52" s="192"/>
      <c r="N52" s="192"/>
    </row>
    <row r="53" spans="1:14" ht="16.5" customHeight="1" x14ac:dyDescent="0.2">
      <c r="A53" s="186">
        <v>29</v>
      </c>
      <c r="B53" s="388" t="s">
        <v>438</v>
      </c>
      <c r="C53" s="208"/>
      <c r="D53" s="190"/>
      <c r="E53" s="209"/>
      <c r="F53" s="207"/>
      <c r="G53" s="211"/>
      <c r="H53" s="212"/>
      <c r="I53" s="192"/>
      <c r="J53" s="192"/>
      <c r="K53" s="192"/>
      <c r="L53" s="192"/>
      <c r="M53" s="192"/>
      <c r="N53" s="192"/>
    </row>
    <row r="54" spans="1:14" ht="16.5" customHeight="1" x14ac:dyDescent="0.2">
      <c r="A54" s="186">
        <v>30</v>
      </c>
      <c r="B54" s="388" t="s">
        <v>439</v>
      </c>
      <c r="C54" s="208"/>
      <c r="D54" s="190"/>
      <c r="E54" s="209"/>
      <c r="F54" s="207"/>
      <c r="G54" s="211"/>
      <c r="H54" s="212"/>
      <c r="I54" s="192"/>
      <c r="J54" s="192"/>
      <c r="K54" s="192"/>
      <c r="L54" s="192"/>
      <c r="M54" s="192"/>
      <c r="N54" s="192"/>
    </row>
    <row r="55" spans="1:14" ht="16.5" customHeight="1" x14ac:dyDescent="0.2">
      <c r="A55" s="186">
        <v>31</v>
      </c>
      <c r="B55" s="388" t="s">
        <v>440</v>
      </c>
      <c r="C55" s="208"/>
      <c r="D55" s="190"/>
      <c r="E55" s="209"/>
      <c r="F55" s="207"/>
      <c r="G55" s="211"/>
      <c r="H55" s="212"/>
      <c r="I55" s="192"/>
      <c r="J55" s="192"/>
      <c r="K55" s="192"/>
      <c r="L55" s="192"/>
      <c r="M55" s="192"/>
      <c r="N55" s="192"/>
    </row>
    <row r="56" spans="1:14" ht="14.45" customHeight="1" x14ac:dyDescent="0.2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</row>
    <row r="57" spans="1:14" ht="14.45" customHeight="1" x14ac:dyDescent="0.2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</row>
    <row r="58" spans="1:14" ht="14.45" customHeight="1" x14ac:dyDescent="0.2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</row>
    <row r="59" spans="1:14" ht="14.45" customHeight="1" x14ac:dyDescent="0.2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</row>
    <row r="60" spans="1:14" ht="14.45" customHeight="1" x14ac:dyDescent="0.2">
      <c r="A60" s="193"/>
      <c r="B60" s="193"/>
      <c r="C60" s="193"/>
      <c r="D60" s="487" t="s">
        <v>117</v>
      </c>
      <c r="E60" s="487"/>
      <c r="F60" s="487"/>
      <c r="G60" s="192"/>
      <c r="H60" s="192"/>
      <c r="I60" s="192"/>
      <c r="J60" s="192"/>
      <c r="K60" s="192"/>
      <c r="L60" s="192"/>
      <c r="M60" s="192"/>
      <c r="N60" s="192"/>
    </row>
    <row r="61" spans="1:14" ht="14.45" customHeight="1" x14ac:dyDescent="0.2">
      <c r="A61" s="193"/>
      <c r="B61" s="193"/>
      <c r="C61" s="193"/>
      <c r="D61" s="488"/>
      <c r="E61" s="488"/>
      <c r="F61" s="488"/>
      <c r="G61" s="192"/>
      <c r="H61" s="192"/>
      <c r="I61" s="192"/>
      <c r="J61" s="192"/>
      <c r="K61" s="192"/>
      <c r="L61" s="192"/>
      <c r="M61" s="192"/>
      <c r="N61" s="192"/>
    </row>
    <row r="62" spans="1:14" ht="17.25" customHeight="1" x14ac:dyDescent="0.2">
      <c r="A62" s="489" t="s">
        <v>118</v>
      </c>
      <c r="B62" s="489"/>
      <c r="C62" s="489"/>
      <c r="D62" s="469" t="s">
        <v>905</v>
      </c>
      <c r="E62" s="469"/>
      <c r="F62" s="469"/>
      <c r="G62" s="469"/>
      <c r="H62" s="192"/>
      <c r="I62" s="192"/>
      <c r="J62" s="192"/>
      <c r="K62" s="192"/>
    </row>
    <row r="63" spans="1:14" ht="17.25" customHeight="1" x14ac:dyDescent="0.2">
      <c r="A63" s="197"/>
      <c r="B63" s="197"/>
      <c r="C63" s="198" t="s">
        <v>20</v>
      </c>
      <c r="D63" s="469" t="s">
        <v>805</v>
      </c>
      <c r="E63" s="469"/>
      <c r="F63" s="469"/>
      <c r="G63" s="469"/>
      <c r="H63" s="192"/>
      <c r="I63" s="192"/>
      <c r="J63" s="192"/>
      <c r="K63" s="192"/>
    </row>
    <row r="64" spans="1:14" ht="17.25" customHeight="1" x14ac:dyDescent="0.2">
      <c r="A64" s="197"/>
      <c r="B64" s="197"/>
      <c r="C64" s="199" t="s">
        <v>21</v>
      </c>
      <c r="D64" s="493" t="s">
        <v>906</v>
      </c>
      <c r="E64" s="493"/>
      <c r="F64" s="493"/>
      <c r="G64" s="493"/>
      <c r="H64" s="192"/>
      <c r="I64" s="192"/>
      <c r="J64" s="192"/>
      <c r="K64" s="192"/>
    </row>
    <row r="65" spans="1:11" ht="17.25" customHeight="1" x14ac:dyDescent="0.2">
      <c r="A65" s="197"/>
      <c r="B65" s="197"/>
      <c r="C65" s="199" t="s">
        <v>22</v>
      </c>
      <c r="D65" s="484" t="s">
        <v>903</v>
      </c>
      <c r="E65" s="485"/>
      <c r="F65" s="485"/>
      <c r="G65" s="485"/>
      <c r="H65" s="192"/>
      <c r="I65" s="192"/>
      <c r="J65" s="192"/>
      <c r="K65" s="192"/>
    </row>
    <row r="66" spans="1:11" ht="14.45" customHeight="1" x14ac:dyDescent="0.2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</row>
    <row r="67" spans="1:11" ht="14.45" customHeight="1" x14ac:dyDescent="0.2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</row>
    <row r="68" spans="1:11" ht="14.45" customHeight="1" x14ac:dyDescent="0.2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</row>
    <row r="69" spans="1:11" ht="14.45" customHeight="1" x14ac:dyDescent="0.2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</row>
    <row r="70" spans="1:11" ht="14.45" customHeight="1" x14ac:dyDescent="0.2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</row>
    <row r="71" spans="1:11" ht="14.45" customHeight="1" x14ac:dyDescent="0.2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</row>
    <row r="72" spans="1:11" ht="14.45" customHeight="1" x14ac:dyDescent="0.2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</row>
    <row r="73" spans="1:11" ht="14.45" customHeight="1" x14ac:dyDescent="0.2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</row>
    <row r="74" spans="1:11" ht="14.45" customHeight="1" x14ac:dyDescent="0.2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</row>
    <row r="75" spans="1:11" ht="14.45" customHeight="1" x14ac:dyDescent="0.2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</row>
    <row r="76" spans="1:11" ht="14.45" customHeight="1" x14ac:dyDescent="0.2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</row>
    <row r="77" spans="1:11" ht="14.45" customHeight="1" x14ac:dyDescent="0.2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</row>
    <row r="78" spans="1:11" ht="14.45" customHeight="1" x14ac:dyDescent="0.2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</row>
    <row r="79" spans="1:11" ht="14.45" customHeight="1" x14ac:dyDescent="0.2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</row>
    <row r="80" spans="1:11" ht="14.45" customHeight="1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</row>
    <row r="81" spans="1:11" ht="14.45" customHeight="1" x14ac:dyDescent="0.2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</row>
    <row r="82" spans="1:11" ht="14.45" customHeight="1" x14ac:dyDescent="0.2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</row>
    <row r="83" spans="1:11" ht="14.45" customHeight="1" x14ac:dyDescent="0.2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</row>
    <row r="84" spans="1:11" ht="14.45" customHeight="1" x14ac:dyDescent="0.2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</row>
    <row r="85" spans="1:11" ht="14.45" customHeight="1" x14ac:dyDescent="0.2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</row>
    <row r="86" spans="1:11" ht="14.45" customHeight="1" x14ac:dyDescent="0.2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</row>
    <row r="87" spans="1:11" ht="14.45" customHeight="1" x14ac:dyDescent="0.2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</row>
  </sheetData>
  <sheetProtection selectLockedCells="1" selectUnlockedCells="1"/>
  <mergeCells count="22">
    <mergeCell ref="D63:G63"/>
    <mergeCell ref="D64:G64"/>
    <mergeCell ref="D65:G65"/>
    <mergeCell ref="G18:H18"/>
    <mergeCell ref="G19:H19"/>
    <mergeCell ref="B23:F23"/>
    <mergeCell ref="D60:F60"/>
    <mergeCell ref="D61:F61"/>
    <mergeCell ref="A62:C62"/>
    <mergeCell ref="D62:G62"/>
    <mergeCell ref="G17:H17"/>
    <mergeCell ref="B2:C2"/>
    <mergeCell ref="B3:C3"/>
    <mergeCell ref="B8:F8"/>
    <mergeCell ref="G9:H9"/>
    <mergeCell ref="G10:H10"/>
    <mergeCell ref="G11:H11"/>
    <mergeCell ref="G12:H12"/>
    <mergeCell ref="G13:H13"/>
    <mergeCell ref="G14:H14"/>
    <mergeCell ref="G15:H15"/>
    <mergeCell ref="G16:H16"/>
  </mergeCells>
  <dataValidations count="1">
    <dataValidation type="list" allowBlank="1" showErrorMessage="1" sqref="F10:F19" xr:uid="{00000000-0002-0000-0700-000000000000}">
      <formula1>"REFORMA,ADEQUAÇÃO,AMPLIAÇÃO,FINANCEIRO"</formula1>
      <formula2>0</formula2>
    </dataValidation>
  </dataValidations>
  <hyperlinks>
    <hyperlink ref="D65" r:id="rId1" xr:uid="{00000000-0004-0000-0700-000000000000}"/>
  </hyperlinks>
  <pageMargins left="0.4597222222222222" right="0.52013888888888893" top="0.7" bottom="0.3298611111111111" header="0.51180555555555551" footer="0.51180555555555551"/>
  <pageSetup paperSize="9" scale="72" firstPageNumber="0" orientation="landscape" horizontalDpi="300" verticalDpi="300"/>
  <headerFooter alignWithMargins="0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9"/>
  <sheetViews>
    <sheetView topLeftCell="A106" workbookViewId="0">
      <selection activeCell="F180" sqref="F180"/>
    </sheetView>
  </sheetViews>
  <sheetFormatPr defaultRowHeight="12.75" x14ac:dyDescent="0.2"/>
  <cols>
    <col min="1" max="1" width="7.42578125" style="213" customWidth="1"/>
    <col min="2" max="2" width="27" style="213" customWidth="1"/>
    <col min="3" max="3" width="16.28515625" style="213" customWidth="1"/>
    <col min="4" max="6" width="16.42578125" style="213" customWidth="1"/>
    <col min="7" max="7" width="17.28515625" style="213" customWidth="1"/>
    <col min="8" max="8" width="17.7109375" style="213" customWidth="1"/>
    <col min="9" max="9" width="8" style="213" customWidth="1"/>
    <col min="10" max="10" width="6.7109375" style="213" customWidth="1"/>
  </cols>
  <sheetData>
    <row r="1" spans="1:8" ht="15.75" thickBot="1" x14ac:dyDescent="0.3">
      <c r="A1" s="398"/>
      <c r="B1" s="398"/>
      <c r="C1" s="398"/>
      <c r="D1" s="398"/>
      <c r="E1" s="398"/>
      <c r="F1" s="398"/>
      <c r="G1" s="398"/>
      <c r="H1" s="398"/>
    </row>
    <row r="2" spans="1:8" ht="15.75" thickBot="1" x14ac:dyDescent="0.3">
      <c r="A2" s="398"/>
      <c r="B2" s="498" t="s">
        <v>441</v>
      </c>
      <c r="C2" s="498"/>
      <c r="D2" s="498"/>
      <c r="E2" s="498"/>
      <c r="F2" s="398"/>
      <c r="G2" s="399" t="s">
        <v>24</v>
      </c>
      <c r="H2" s="400" t="s">
        <v>25</v>
      </c>
    </row>
    <row r="3" spans="1:8" ht="14.25" customHeight="1" thickBot="1" x14ac:dyDescent="0.3">
      <c r="A3" s="398"/>
      <c r="B3" s="499" t="s">
        <v>442</v>
      </c>
      <c r="C3" s="499"/>
      <c r="D3" s="499"/>
      <c r="E3" s="499"/>
      <c r="F3" s="398"/>
      <c r="G3" s="399" t="s">
        <v>27</v>
      </c>
      <c r="H3" s="400">
        <v>2019</v>
      </c>
    </row>
    <row r="4" spans="1:8" ht="15.75" thickBot="1" x14ac:dyDescent="0.3">
      <c r="A4" s="398"/>
      <c r="B4" s="398"/>
      <c r="C4" s="398"/>
      <c r="D4" s="398"/>
      <c r="E4" s="398"/>
      <c r="F4" s="398"/>
      <c r="G4" s="401" t="s">
        <v>28</v>
      </c>
      <c r="H4" s="402" t="s">
        <v>909</v>
      </c>
    </row>
    <row r="8" spans="1:8" ht="15" customHeight="1" x14ac:dyDescent="0.25">
      <c r="A8" s="398"/>
      <c r="B8" s="397" t="s">
        <v>443</v>
      </c>
      <c r="C8" s="500" t="s">
        <v>444</v>
      </c>
      <c r="D8" s="500"/>
      <c r="E8" s="500"/>
      <c r="F8" s="500"/>
      <c r="G8" s="500"/>
      <c r="H8" s="398"/>
    </row>
    <row r="9" spans="1:8" s="214" customFormat="1" ht="7.5" customHeight="1" x14ac:dyDescent="0.2">
      <c r="A9" s="403"/>
      <c r="B9" s="403"/>
      <c r="C9" s="403"/>
      <c r="D9" s="403"/>
      <c r="E9" s="403"/>
      <c r="F9" s="403"/>
      <c r="G9" s="403"/>
      <c r="H9" s="403"/>
    </row>
    <row r="10" spans="1:8" s="214" customFormat="1" ht="24.75" customHeight="1" x14ac:dyDescent="0.2">
      <c r="A10" s="404" t="s">
        <v>46</v>
      </c>
      <c r="B10" s="404" t="s">
        <v>445</v>
      </c>
      <c r="C10" s="404" t="s">
        <v>446</v>
      </c>
      <c r="D10" s="404" t="s">
        <v>447</v>
      </c>
      <c r="E10" s="404" t="s">
        <v>448</v>
      </c>
      <c r="F10" s="404" t="s">
        <v>449</v>
      </c>
      <c r="G10" s="404" t="s">
        <v>450</v>
      </c>
      <c r="H10" s="404" t="s">
        <v>451</v>
      </c>
    </row>
    <row r="11" spans="1:8" ht="7.5" customHeight="1" x14ac:dyDescent="0.25">
      <c r="A11" s="398"/>
      <c r="B11" s="405"/>
      <c r="C11" s="406"/>
      <c r="D11" s="406"/>
      <c r="E11" s="406"/>
      <c r="F11" s="406"/>
      <c r="G11" s="406"/>
      <c r="H11" s="398"/>
    </row>
    <row r="12" spans="1:8" ht="14.25" customHeight="1" x14ac:dyDescent="0.2">
      <c r="A12" s="495" t="s">
        <v>452</v>
      </c>
      <c r="B12" s="495"/>
      <c r="C12" s="495"/>
      <c r="D12" s="495"/>
      <c r="E12" s="495"/>
      <c r="F12" s="495"/>
      <c r="G12" s="495"/>
      <c r="H12" s="495"/>
    </row>
    <row r="13" spans="1:8" ht="14.25" customHeight="1" x14ac:dyDescent="0.2">
      <c r="A13" s="407" t="s">
        <v>453</v>
      </c>
      <c r="B13" s="408" t="s">
        <v>454</v>
      </c>
      <c r="C13" s="409" t="s">
        <v>877</v>
      </c>
      <c r="D13" s="410">
        <v>1</v>
      </c>
      <c r="E13" s="411">
        <v>3717.74</v>
      </c>
      <c r="F13" s="411">
        <v>2758.47</v>
      </c>
      <c r="G13" s="412" t="s">
        <v>878</v>
      </c>
      <c r="H13" s="413"/>
    </row>
    <row r="14" spans="1:8" ht="14.25" customHeight="1" x14ac:dyDescent="0.2">
      <c r="A14" s="414" t="s">
        <v>455</v>
      </c>
      <c r="B14" s="415" t="s">
        <v>456</v>
      </c>
      <c r="C14" s="409"/>
      <c r="D14" s="410"/>
      <c r="E14" s="411"/>
      <c r="F14" s="411"/>
      <c r="G14" s="412"/>
      <c r="H14" s="412"/>
    </row>
    <row r="15" spans="1:8" ht="14.25" customHeight="1" x14ac:dyDescent="0.2">
      <c r="A15" s="407" t="s">
        <v>457</v>
      </c>
      <c r="B15" s="415" t="s">
        <v>458</v>
      </c>
      <c r="C15" s="409"/>
      <c r="D15" s="410"/>
      <c r="E15" s="411"/>
      <c r="F15" s="411"/>
      <c r="G15" s="412"/>
      <c r="H15" s="412"/>
    </row>
    <row r="16" spans="1:8" ht="14.25" customHeight="1" x14ac:dyDescent="0.2">
      <c r="A16" s="414" t="s">
        <v>459</v>
      </c>
      <c r="B16" s="415" t="s">
        <v>460</v>
      </c>
      <c r="C16" s="409"/>
      <c r="D16" s="410"/>
      <c r="E16" s="411"/>
      <c r="F16" s="411"/>
      <c r="G16" s="412"/>
      <c r="H16" s="412"/>
    </row>
    <row r="17" spans="1:8" ht="14.25" customHeight="1" x14ac:dyDescent="0.2">
      <c r="A17" s="407" t="s">
        <v>461</v>
      </c>
      <c r="B17" s="415" t="s">
        <v>462</v>
      </c>
      <c r="C17" s="409"/>
      <c r="D17" s="410"/>
      <c r="E17" s="411"/>
      <c r="F17" s="411"/>
      <c r="G17" s="412"/>
      <c r="H17" s="412"/>
    </row>
    <row r="18" spans="1:8" ht="14.25" customHeight="1" x14ac:dyDescent="0.2">
      <c r="A18" s="414" t="s">
        <v>463</v>
      </c>
      <c r="B18" s="415" t="s">
        <v>464</v>
      </c>
      <c r="C18" s="409"/>
      <c r="D18" s="410"/>
      <c r="E18" s="411"/>
      <c r="F18" s="411"/>
      <c r="G18" s="412"/>
      <c r="H18" s="412"/>
    </row>
    <row r="19" spans="1:8" ht="14.25" customHeight="1" x14ac:dyDescent="0.2">
      <c r="A19" s="407" t="s">
        <v>465</v>
      </c>
      <c r="B19" s="415" t="s">
        <v>466</v>
      </c>
      <c r="C19" s="409"/>
      <c r="D19" s="410"/>
      <c r="E19" s="411"/>
      <c r="F19" s="411"/>
      <c r="G19" s="412"/>
      <c r="H19" s="412"/>
    </row>
    <row r="20" spans="1:8" ht="14.25" customHeight="1" x14ac:dyDescent="0.2">
      <c r="A20" s="414" t="s">
        <v>467</v>
      </c>
      <c r="B20" s="415" t="s">
        <v>468</v>
      </c>
      <c r="C20" s="409"/>
      <c r="D20" s="410"/>
      <c r="E20" s="411"/>
      <c r="F20" s="411"/>
      <c r="G20" s="412"/>
      <c r="H20" s="412"/>
    </row>
    <row r="21" spans="1:8" ht="14.25" customHeight="1" x14ac:dyDescent="0.2">
      <c r="A21" s="407" t="s">
        <v>469</v>
      </c>
      <c r="B21" s="415" t="s">
        <v>470</v>
      </c>
      <c r="C21" s="409"/>
      <c r="D21" s="410"/>
      <c r="E21" s="411"/>
      <c r="F21" s="411"/>
      <c r="G21" s="412"/>
      <c r="H21" s="412"/>
    </row>
    <row r="22" spans="1:8" ht="14.25" customHeight="1" x14ac:dyDescent="0.2">
      <c r="A22" s="414" t="s">
        <v>471</v>
      </c>
      <c r="B22" s="416" t="s">
        <v>472</v>
      </c>
      <c r="C22" s="409"/>
      <c r="D22" s="410"/>
      <c r="E22" s="411"/>
      <c r="F22" s="411"/>
      <c r="G22" s="412"/>
      <c r="H22" s="412"/>
    </row>
    <row r="23" spans="1:8" ht="14.25" customHeight="1" x14ac:dyDescent="0.2">
      <c r="A23" s="407" t="s">
        <v>473</v>
      </c>
      <c r="B23" s="416" t="s">
        <v>474</v>
      </c>
      <c r="C23" s="409"/>
      <c r="D23" s="410"/>
      <c r="E23" s="411"/>
      <c r="F23" s="411"/>
      <c r="G23" s="412"/>
      <c r="H23" s="412"/>
    </row>
    <row r="24" spans="1:8" ht="14.25" customHeight="1" x14ac:dyDescent="0.2">
      <c r="A24" s="414" t="s">
        <v>475</v>
      </c>
      <c r="B24" s="416" t="s">
        <v>476</v>
      </c>
      <c r="C24" s="409" t="s">
        <v>877</v>
      </c>
      <c r="D24" s="410">
        <v>2</v>
      </c>
      <c r="E24" s="411">
        <v>4021.25</v>
      </c>
      <c r="F24" s="411"/>
      <c r="G24" s="412" t="s">
        <v>878</v>
      </c>
      <c r="H24" s="412"/>
    </row>
    <row r="25" spans="1:8" ht="14.25" customHeight="1" x14ac:dyDescent="0.2">
      <c r="A25" s="407" t="s">
        <v>477</v>
      </c>
      <c r="B25" s="416" t="s">
        <v>478</v>
      </c>
      <c r="C25" s="409" t="s">
        <v>879</v>
      </c>
      <c r="D25" s="410">
        <v>1</v>
      </c>
      <c r="E25" s="411"/>
      <c r="F25" s="411"/>
      <c r="G25" s="412"/>
      <c r="H25" s="412"/>
    </row>
    <row r="26" spans="1:8" ht="14.25" customHeight="1" x14ac:dyDescent="0.2">
      <c r="A26" s="414" t="s">
        <v>479</v>
      </c>
      <c r="B26" s="417" t="s">
        <v>480</v>
      </c>
      <c r="C26" s="409"/>
      <c r="D26" s="410"/>
      <c r="E26" s="411"/>
      <c r="F26" s="411"/>
      <c r="G26" s="412"/>
      <c r="H26" s="412"/>
    </row>
    <row r="27" spans="1:8" ht="14.25" customHeight="1" x14ac:dyDescent="0.2">
      <c r="A27" s="407" t="s">
        <v>481</v>
      </c>
      <c r="B27" s="408" t="s">
        <v>482</v>
      </c>
      <c r="C27" s="409"/>
      <c r="D27" s="410"/>
      <c r="E27" s="411"/>
      <c r="F27" s="411"/>
      <c r="G27" s="412"/>
      <c r="H27" s="412"/>
    </row>
    <row r="28" spans="1:8" ht="14.25" customHeight="1" x14ac:dyDescent="0.2">
      <c r="A28" s="414" t="s">
        <v>483</v>
      </c>
      <c r="B28" s="408" t="s">
        <v>484</v>
      </c>
      <c r="C28" s="409" t="s">
        <v>880</v>
      </c>
      <c r="D28" s="410">
        <v>1</v>
      </c>
      <c r="E28" s="411">
        <v>3417.34</v>
      </c>
      <c r="F28" s="411">
        <v>2090.9499999999998</v>
      </c>
      <c r="G28" s="412" t="s">
        <v>878</v>
      </c>
      <c r="H28" s="412"/>
    </row>
    <row r="29" spans="1:8" ht="14.25" customHeight="1" x14ac:dyDescent="0.2">
      <c r="A29" s="407" t="s">
        <v>485</v>
      </c>
      <c r="B29" s="408" t="s">
        <v>486</v>
      </c>
      <c r="C29" s="409"/>
      <c r="D29" s="410"/>
      <c r="E29" s="411"/>
      <c r="F29" s="411"/>
      <c r="G29" s="412"/>
      <c r="H29" s="412"/>
    </row>
    <row r="30" spans="1:8" ht="14.25" customHeight="1" x14ac:dyDescent="0.2">
      <c r="A30" s="414" t="s">
        <v>487</v>
      </c>
      <c r="B30" s="408" t="s">
        <v>488</v>
      </c>
      <c r="C30" s="409"/>
      <c r="D30" s="410"/>
      <c r="E30" s="411"/>
      <c r="F30" s="411"/>
      <c r="G30" s="412"/>
      <c r="H30" s="412"/>
    </row>
    <row r="31" spans="1:8" ht="14.25" customHeight="1" x14ac:dyDescent="0.2">
      <c r="A31" s="407" t="s">
        <v>489</v>
      </c>
      <c r="B31" s="408" t="s">
        <v>490</v>
      </c>
      <c r="C31" s="409"/>
      <c r="D31" s="410"/>
      <c r="E31" s="411"/>
      <c r="F31" s="411"/>
      <c r="G31" s="412"/>
      <c r="H31" s="412"/>
    </row>
    <row r="32" spans="1:8" ht="14.25" customHeight="1" x14ac:dyDescent="0.2">
      <c r="A32" s="414" t="s">
        <v>491</v>
      </c>
      <c r="B32" s="408" t="s">
        <v>492</v>
      </c>
      <c r="C32" s="409"/>
      <c r="D32" s="410"/>
      <c r="E32" s="411"/>
      <c r="F32" s="411"/>
      <c r="G32" s="412"/>
      <c r="H32" s="412"/>
    </row>
    <row r="33" spans="1:8" ht="14.25" customHeight="1" x14ac:dyDescent="0.2">
      <c r="A33" s="407" t="s">
        <v>493</v>
      </c>
      <c r="B33" s="408" t="s">
        <v>494</v>
      </c>
      <c r="C33" s="409"/>
      <c r="D33" s="410"/>
      <c r="E33" s="411"/>
      <c r="F33" s="411"/>
      <c r="G33" s="412"/>
      <c r="H33" s="412"/>
    </row>
    <row r="34" spans="1:8" ht="14.25" customHeight="1" x14ac:dyDescent="0.2">
      <c r="A34" s="414" t="s">
        <v>495</v>
      </c>
      <c r="B34" s="408" t="s">
        <v>496</v>
      </c>
      <c r="C34" s="409"/>
      <c r="D34" s="410"/>
      <c r="E34" s="411"/>
      <c r="F34" s="411"/>
      <c r="G34" s="412"/>
      <c r="H34" s="412"/>
    </row>
    <row r="35" spans="1:8" ht="14.25" customHeight="1" x14ac:dyDescent="0.2">
      <c r="A35" s="407" t="s">
        <v>497</v>
      </c>
      <c r="B35" s="418" t="s">
        <v>498</v>
      </c>
      <c r="C35" s="409"/>
      <c r="D35" s="410"/>
      <c r="E35" s="411"/>
      <c r="F35" s="411"/>
      <c r="G35" s="412"/>
      <c r="H35" s="412"/>
    </row>
    <row r="36" spans="1:8" ht="14.25" customHeight="1" x14ac:dyDescent="0.2">
      <c r="A36" s="414" t="s">
        <v>499</v>
      </c>
      <c r="B36" s="415" t="s">
        <v>500</v>
      </c>
      <c r="C36" s="409" t="s">
        <v>877</v>
      </c>
      <c r="D36" s="410">
        <v>1</v>
      </c>
      <c r="E36" s="411">
        <v>6500</v>
      </c>
      <c r="F36" s="411">
        <v>3715.25</v>
      </c>
      <c r="G36" s="412" t="s">
        <v>878</v>
      </c>
      <c r="H36" s="412"/>
    </row>
    <row r="37" spans="1:8" ht="14.25" customHeight="1" x14ac:dyDescent="0.2">
      <c r="A37" s="407" t="s">
        <v>501</v>
      </c>
      <c r="B37" s="415" t="s">
        <v>502</v>
      </c>
      <c r="C37" s="409"/>
      <c r="D37" s="410"/>
      <c r="E37" s="411"/>
      <c r="F37" s="411"/>
      <c r="G37" s="412"/>
      <c r="H37" s="412"/>
    </row>
    <row r="38" spans="1:8" ht="14.25" customHeight="1" x14ac:dyDescent="0.2">
      <c r="A38" s="414" t="s">
        <v>503</v>
      </c>
      <c r="B38" s="418" t="s">
        <v>504</v>
      </c>
      <c r="C38" s="409"/>
      <c r="D38" s="410"/>
      <c r="E38" s="411"/>
      <c r="F38" s="411"/>
      <c r="G38" s="412"/>
      <c r="H38" s="412"/>
    </row>
    <row r="39" spans="1:8" ht="14.25" customHeight="1" x14ac:dyDescent="0.2">
      <c r="A39" s="407" t="s">
        <v>505</v>
      </c>
      <c r="B39" s="418" t="s">
        <v>506</v>
      </c>
      <c r="C39" s="409" t="s">
        <v>881</v>
      </c>
      <c r="D39" s="410">
        <v>1</v>
      </c>
      <c r="E39" s="411"/>
      <c r="F39" s="411"/>
      <c r="G39" s="412"/>
      <c r="H39" s="412"/>
    </row>
    <row r="40" spans="1:8" ht="14.25" customHeight="1" x14ac:dyDescent="0.2">
      <c r="A40" s="414" t="s">
        <v>507</v>
      </c>
      <c r="B40" s="418" t="s">
        <v>508</v>
      </c>
      <c r="C40" s="409" t="s">
        <v>877</v>
      </c>
      <c r="D40" s="410">
        <v>1</v>
      </c>
      <c r="E40" s="411">
        <v>5908.66</v>
      </c>
      <c r="F40" s="411">
        <v>3877.09</v>
      </c>
      <c r="G40" s="412" t="s">
        <v>878</v>
      </c>
      <c r="H40" s="412"/>
    </row>
    <row r="41" spans="1:8" ht="14.25" customHeight="1" x14ac:dyDescent="0.2">
      <c r="A41" s="407" t="s">
        <v>509</v>
      </c>
      <c r="B41" s="419" t="s">
        <v>508</v>
      </c>
      <c r="C41" s="409"/>
      <c r="D41" s="410"/>
      <c r="E41" s="411"/>
      <c r="F41" s="411"/>
      <c r="G41" s="412"/>
      <c r="H41" s="412"/>
    </row>
    <row r="42" spans="1:8" ht="14.25" customHeight="1" x14ac:dyDescent="0.2">
      <c r="A42" s="414" t="s">
        <v>510</v>
      </c>
      <c r="B42" s="408" t="s">
        <v>511</v>
      </c>
      <c r="C42" s="409"/>
      <c r="D42" s="410"/>
      <c r="E42" s="411"/>
      <c r="F42" s="411"/>
      <c r="G42" s="412"/>
      <c r="H42" s="412"/>
    </row>
    <row r="43" spans="1:8" ht="14.25" customHeight="1" x14ac:dyDescent="0.2">
      <c r="A43" s="407" t="s">
        <v>512</v>
      </c>
      <c r="B43" s="408" t="s">
        <v>513</v>
      </c>
      <c r="C43" s="409" t="s">
        <v>877</v>
      </c>
      <c r="D43" s="410">
        <v>1</v>
      </c>
      <c r="E43" s="411">
        <v>2131.17</v>
      </c>
      <c r="F43" s="411">
        <v>1222.3900000000001</v>
      </c>
      <c r="G43" s="412" t="s">
        <v>878</v>
      </c>
      <c r="H43" s="412"/>
    </row>
    <row r="44" spans="1:8" ht="14.25" customHeight="1" x14ac:dyDescent="0.2">
      <c r="A44" s="414" t="s">
        <v>514</v>
      </c>
      <c r="B44" s="408" t="s">
        <v>515</v>
      </c>
      <c r="C44" s="409"/>
      <c r="D44" s="410"/>
      <c r="E44" s="411"/>
      <c r="F44" s="411"/>
      <c r="G44" s="412"/>
      <c r="H44" s="412"/>
    </row>
    <row r="45" spans="1:8" ht="14.25" customHeight="1" x14ac:dyDescent="0.2">
      <c r="A45" s="407" t="s">
        <v>516</v>
      </c>
      <c r="B45" s="408" t="s">
        <v>517</v>
      </c>
      <c r="C45" s="409"/>
      <c r="D45" s="410"/>
      <c r="E45" s="411"/>
      <c r="F45" s="411"/>
      <c r="G45" s="412"/>
      <c r="H45" s="412"/>
    </row>
    <row r="46" spans="1:8" ht="14.25" customHeight="1" x14ac:dyDescent="0.2">
      <c r="A46" s="414" t="s">
        <v>518</v>
      </c>
      <c r="B46" s="408" t="s">
        <v>519</v>
      </c>
      <c r="C46" s="409" t="s">
        <v>882</v>
      </c>
      <c r="D46" s="410">
        <v>1</v>
      </c>
      <c r="E46" s="411">
        <v>2435.62</v>
      </c>
      <c r="F46" s="411">
        <v>1222.3900000000001</v>
      </c>
      <c r="G46" s="412" t="s">
        <v>878</v>
      </c>
      <c r="H46" s="412"/>
    </row>
    <row r="47" spans="1:8" ht="14.25" customHeight="1" x14ac:dyDescent="0.2">
      <c r="A47" s="407" t="s">
        <v>520</v>
      </c>
      <c r="B47" s="408" t="s">
        <v>521</v>
      </c>
      <c r="C47" s="409" t="s">
        <v>877</v>
      </c>
      <c r="D47" s="410">
        <v>1</v>
      </c>
      <c r="E47" s="411">
        <v>2435.62</v>
      </c>
      <c r="F47" s="411">
        <v>1222.3900000000001</v>
      </c>
      <c r="G47" s="412" t="s">
        <v>878</v>
      </c>
      <c r="H47" s="412"/>
    </row>
    <row r="48" spans="1:8" ht="14.25" customHeight="1" x14ac:dyDescent="0.2">
      <c r="A48" s="414" t="s">
        <v>522</v>
      </c>
      <c r="B48" s="408" t="s">
        <v>523</v>
      </c>
      <c r="C48" s="409"/>
      <c r="D48" s="410"/>
      <c r="E48" s="411"/>
      <c r="F48" s="411"/>
      <c r="G48" s="412"/>
      <c r="H48" s="412"/>
    </row>
    <row r="49" spans="1:8" ht="14.25" customHeight="1" x14ac:dyDescent="0.2">
      <c r="A49" s="407" t="s">
        <v>524</v>
      </c>
      <c r="B49" s="408" t="s">
        <v>525</v>
      </c>
      <c r="C49" s="409"/>
      <c r="D49" s="410"/>
      <c r="E49" s="411"/>
      <c r="F49" s="411"/>
      <c r="G49" s="412"/>
      <c r="H49" s="412"/>
    </row>
    <row r="50" spans="1:8" s="214" customFormat="1" ht="7.5" customHeight="1" x14ac:dyDescent="0.2">
      <c r="A50" s="403"/>
      <c r="B50" s="403"/>
      <c r="C50" s="403"/>
      <c r="D50" s="403"/>
      <c r="E50" s="403"/>
      <c r="F50" s="403"/>
      <c r="G50" s="403"/>
      <c r="H50" s="403"/>
    </row>
    <row r="51" spans="1:8" ht="14.25" customHeight="1" x14ac:dyDescent="0.2">
      <c r="A51" s="495" t="s">
        <v>526</v>
      </c>
      <c r="B51" s="495"/>
      <c r="C51" s="495"/>
      <c r="D51" s="495"/>
      <c r="E51" s="495"/>
      <c r="F51" s="495"/>
      <c r="G51" s="495"/>
      <c r="H51" s="495"/>
    </row>
    <row r="52" spans="1:8" ht="14.25" customHeight="1" x14ac:dyDescent="0.2">
      <c r="A52" s="420" t="s">
        <v>527</v>
      </c>
      <c r="B52" s="408" t="s">
        <v>120</v>
      </c>
      <c r="C52" s="409" t="s">
        <v>877</v>
      </c>
      <c r="D52" s="410">
        <v>1</v>
      </c>
      <c r="E52" s="411"/>
      <c r="F52" s="411"/>
      <c r="G52" s="412"/>
      <c r="H52" s="413" t="s">
        <v>534</v>
      </c>
    </row>
    <row r="53" spans="1:8" ht="14.25" customHeight="1" x14ac:dyDescent="0.2">
      <c r="A53" s="420" t="s">
        <v>528</v>
      </c>
      <c r="B53" s="408" t="s">
        <v>529</v>
      </c>
      <c r="C53" s="409"/>
      <c r="D53" s="410"/>
      <c r="E53" s="411"/>
      <c r="F53" s="411"/>
      <c r="G53" s="412"/>
      <c r="H53" s="413"/>
    </row>
    <row r="54" spans="1:8" ht="14.25" customHeight="1" x14ac:dyDescent="0.2">
      <c r="A54" s="420" t="s">
        <v>530</v>
      </c>
      <c r="B54" s="408" t="s">
        <v>531</v>
      </c>
      <c r="C54" s="409"/>
      <c r="D54" s="410"/>
      <c r="E54" s="411"/>
      <c r="F54" s="411"/>
      <c r="G54" s="412"/>
      <c r="H54" s="413"/>
    </row>
    <row r="55" spans="1:8" ht="14.25" customHeight="1" x14ac:dyDescent="0.2">
      <c r="A55" s="420" t="s">
        <v>532</v>
      </c>
      <c r="B55" s="408" t="s">
        <v>533</v>
      </c>
      <c r="C55" s="409" t="s">
        <v>883</v>
      </c>
      <c r="D55" s="410">
        <v>3</v>
      </c>
      <c r="E55" s="411">
        <v>3030.41</v>
      </c>
      <c r="F55" s="411">
        <v>2103.09</v>
      </c>
      <c r="G55" s="412" t="s">
        <v>878</v>
      </c>
      <c r="H55" s="413" t="s">
        <v>534</v>
      </c>
    </row>
    <row r="56" spans="1:8" ht="14.25" customHeight="1" x14ac:dyDescent="0.2">
      <c r="A56" s="420" t="s">
        <v>535</v>
      </c>
      <c r="B56" s="408" t="s">
        <v>536</v>
      </c>
      <c r="C56" s="409"/>
      <c r="D56" s="410"/>
      <c r="E56" s="411"/>
      <c r="F56" s="411"/>
      <c r="G56" s="412"/>
      <c r="H56" s="413"/>
    </row>
    <row r="57" spans="1:8" ht="14.25" customHeight="1" x14ac:dyDescent="0.2">
      <c r="A57" s="420" t="s">
        <v>537</v>
      </c>
      <c r="B57" s="408" t="s">
        <v>538</v>
      </c>
      <c r="C57" s="409" t="s">
        <v>539</v>
      </c>
      <c r="D57" s="410">
        <v>8</v>
      </c>
      <c r="E57" s="411">
        <v>3417.34</v>
      </c>
      <c r="F57" s="411">
        <v>2090.9499999999998</v>
      </c>
      <c r="G57" s="412" t="s">
        <v>878</v>
      </c>
      <c r="H57" s="413" t="s">
        <v>534</v>
      </c>
    </row>
    <row r="58" spans="1:8" ht="14.25" customHeight="1" x14ac:dyDescent="0.2">
      <c r="A58" s="420" t="s">
        <v>540</v>
      </c>
      <c r="B58" s="408" t="s">
        <v>541</v>
      </c>
      <c r="C58" s="409" t="s">
        <v>877</v>
      </c>
      <c r="D58" s="410">
        <v>1</v>
      </c>
      <c r="E58" s="411">
        <v>3769.02</v>
      </c>
      <c r="F58" s="411">
        <v>1884.51</v>
      </c>
      <c r="G58" s="412" t="s">
        <v>878</v>
      </c>
      <c r="H58" s="413"/>
    </row>
    <row r="59" spans="1:8" ht="14.25" customHeight="1" x14ac:dyDescent="0.2">
      <c r="A59" s="420" t="s">
        <v>542</v>
      </c>
      <c r="B59" s="408" t="s">
        <v>543</v>
      </c>
      <c r="C59" s="409" t="s">
        <v>539</v>
      </c>
      <c r="D59" s="410">
        <v>20</v>
      </c>
      <c r="E59" s="411">
        <v>3769.02</v>
      </c>
      <c r="F59" s="411">
        <v>1884.51</v>
      </c>
      <c r="G59" s="412" t="s">
        <v>878</v>
      </c>
      <c r="H59" s="413" t="s">
        <v>534</v>
      </c>
    </row>
    <row r="60" spans="1:8" ht="14.25" customHeight="1" x14ac:dyDescent="0.2">
      <c r="A60" s="420" t="s">
        <v>544</v>
      </c>
      <c r="B60" s="408" t="s">
        <v>545</v>
      </c>
      <c r="C60" s="409"/>
      <c r="D60" s="410"/>
      <c r="E60" s="411"/>
      <c r="F60" s="411"/>
      <c r="G60" s="412"/>
      <c r="H60" s="413"/>
    </row>
    <row r="61" spans="1:8" ht="14.25" customHeight="1" x14ac:dyDescent="0.2">
      <c r="A61" s="420" t="s">
        <v>546</v>
      </c>
      <c r="B61" s="408" t="s">
        <v>547</v>
      </c>
      <c r="C61" s="409"/>
      <c r="D61" s="410"/>
      <c r="E61" s="411"/>
      <c r="F61" s="411"/>
      <c r="G61" s="412"/>
      <c r="H61" s="413"/>
    </row>
    <row r="62" spans="1:8" ht="14.25" customHeight="1" x14ac:dyDescent="0.2">
      <c r="A62" s="420" t="s">
        <v>548</v>
      </c>
      <c r="B62" s="408" t="s">
        <v>549</v>
      </c>
      <c r="C62" s="409"/>
      <c r="D62" s="410"/>
      <c r="E62" s="411"/>
      <c r="F62" s="411"/>
      <c r="G62" s="412"/>
      <c r="H62" s="413"/>
    </row>
    <row r="63" spans="1:8" ht="14.25" customHeight="1" x14ac:dyDescent="0.2">
      <c r="A63" s="420" t="s">
        <v>550</v>
      </c>
      <c r="B63" s="408" t="s">
        <v>551</v>
      </c>
      <c r="C63" s="409" t="s">
        <v>879</v>
      </c>
      <c r="D63" s="410">
        <v>2</v>
      </c>
      <c r="E63" s="411">
        <v>3344.15</v>
      </c>
      <c r="F63" s="411">
        <v>1808.35</v>
      </c>
      <c r="G63" s="412" t="s">
        <v>878</v>
      </c>
      <c r="H63" s="413"/>
    </row>
    <row r="64" spans="1:8" ht="14.25" customHeight="1" x14ac:dyDescent="0.2">
      <c r="A64" s="420" t="s">
        <v>552</v>
      </c>
      <c r="B64" s="408" t="s">
        <v>553</v>
      </c>
      <c r="C64" s="409" t="s">
        <v>880</v>
      </c>
      <c r="D64" s="410">
        <v>2</v>
      </c>
      <c r="E64" s="411">
        <v>2732.04</v>
      </c>
      <c r="F64" s="411">
        <v>2148.4499999999998</v>
      </c>
      <c r="G64" s="412" t="s">
        <v>878</v>
      </c>
      <c r="H64" s="413"/>
    </row>
    <row r="65" spans="1:8" ht="14.25" customHeight="1" x14ac:dyDescent="0.2">
      <c r="A65" s="420" t="s">
        <v>554</v>
      </c>
      <c r="B65" s="408" t="s">
        <v>555</v>
      </c>
      <c r="C65" s="409"/>
      <c r="D65" s="410"/>
      <c r="E65" s="411"/>
      <c r="F65" s="411"/>
      <c r="G65" s="412"/>
      <c r="H65" s="413"/>
    </row>
    <row r="66" spans="1:8" ht="14.25" customHeight="1" x14ac:dyDescent="0.2">
      <c r="A66" s="420" t="s">
        <v>556</v>
      </c>
      <c r="B66" s="408" t="s">
        <v>557</v>
      </c>
      <c r="C66" s="409" t="s">
        <v>877</v>
      </c>
      <c r="D66" s="410">
        <v>2</v>
      </c>
      <c r="E66" s="411">
        <v>3044.54</v>
      </c>
      <c r="F66" s="411">
        <v>1668.75</v>
      </c>
      <c r="G66" s="412" t="s">
        <v>878</v>
      </c>
      <c r="H66" s="413"/>
    </row>
    <row r="67" spans="1:8" ht="14.25" customHeight="1" x14ac:dyDescent="0.2">
      <c r="A67" s="420" t="s">
        <v>558</v>
      </c>
      <c r="B67" s="408" t="s">
        <v>559</v>
      </c>
      <c r="C67" s="409" t="s">
        <v>880</v>
      </c>
      <c r="D67" s="410">
        <v>1</v>
      </c>
      <c r="E67" s="411">
        <v>2583.5</v>
      </c>
      <c r="F67" s="411">
        <v>1816.17</v>
      </c>
      <c r="G67" s="412" t="s">
        <v>878</v>
      </c>
      <c r="H67" s="413"/>
    </row>
    <row r="68" spans="1:8" ht="14.25" customHeight="1" x14ac:dyDescent="0.2">
      <c r="A68" s="420" t="s">
        <v>560</v>
      </c>
      <c r="B68" s="408" t="s">
        <v>561</v>
      </c>
      <c r="C68" s="409"/>
      <c r="D68" s="410"/>
      <c r="E68" s="411"/>
      <c r="F68" s="411"/>
      <c r="G68" s="412"/>
      <c r="H68" s="413"/>
    </row>
    <row r="69" spans="1:8" ht="8.25" customHeight="1" x14ac:dyDescent="0.25">
      <c r="A69" s="398"/>
      <c r="B69" s="405"/>
      <c r="C69" s="406"/>
      <c r="D69" s="406"/>
      <c r="E69" s="406"/>
      <c r="F69" s="406"/>
      <c r="G69" s="406"/>
      <c r="H69" s="398"/>
    </row>
    <row r="70" spans="1:8" ht="14.25" customHeight="1" x14ac:dyDescent="0.2">
      <c r="A70" s="495" t="s">
        <v>562</v>
      </c>
      <c r="B70" s="495"/>
      <c r="C70" s="495"/>
      <c r="D70" s="495"/>
      <c r="E70" s="495"/>
      <c r="F70" s="495"/>
      <c r="G70" s="495"/>
      <c r="H70" s="495"/>
    </row>
    <row r="71" spans="1:8" ht="14.25" customHeight="1" x14ac:dyDescent="0.2">
      <c r="A71" s="414" t="s">
        <v>563</v>
      </c>
      <c r="B71" s="421" t="s">
        <v>564</v>
      </c>
      <c r="C71" s="409" t="s">
        <v>883</v>
      </c>
      <c r="D71" s="410">
        <v>3</v>
      </c>
      <c r="E71" s="411"/>
      <c r="F71" s="411"/>
      <c r="G71" s="412"/>
      <c r="H71" s="413"/>
    </row>
    <row r="72" spans="1:8" ht="14.25" customHeight="1" x14ac:dyDescent="0.2">
      <c r="A72" s="414" t="s">
        <v>565</v>
      </c>
      <c r="B72" s="421" t="s">
        <v>566</v>
      </c>
      <c r="C72" s="409"/>
      <c r="D72" s="410"/>
      <c r="E72" s="411"/>
      <c r="F72" s="411"/>
      <c r="G72" s="412" t="s">
        <v>884</v>
      </c>
      <c r="H72" s="413"/>
    </row>
    <row r="73" spans="1:8" ht="14.25" customHeight="1" x14ac:dyDescent="0.2">
      <c r="A73" s="414" t="s">
        <v>567</v>
      </c>
      <c r="B73" s="421" t="s">
        <v>568</v>
      </c>
      <c r="C73" s="409"/>
      <c r="D73" s="410"/>
      <c r="E73" s="411"/>
      <c r="F73" s="411"/>
      <c r="G73" s="412"/>
      <c r="H73" s="413"/>
    </row>
    <row r="74" spans="1:8" ht="14.25" customHeight="1" x14ac:dyDescent="0.2">
      <c r="A74" s="414" t="s">
        <v>569</v>
      </c>
      <c r="B74" s="421" t="s">
        <v>120</v>
      </c>
      <c r="C74" s="409"/>
      <c r="D74" s="410"/>
      <c r="E74" s="411"/>
      <c r="F74" s="411"/>
      <c r="G74" s="412"/>
      <c r="H74" s="413"/>
    </row>
    <row r="75" spans="1:8" ht="14.25" customHeight="1" x14ac:dyDescent="0.2">
      <c r="A75" s="414" t="s">
        <v>570</v>
      </c>
      <c r="B75" s="421" t="s">
        <v>120</v>
      </c>
      <c r="C75" s="409"/>
      <c r="D75" s="410"/>
      <c r="E75" s="411"/>
      <c r="F75" s="411"/>
      <c r="G75" s="412"/>
      <c r="H75" s="413"/>
    </row>
    <row r="76" spans="1:8" ht="14.25" customHeight="1" x14ac:dyDescent="0.2">
      <c r="A76" s="414" t="s">
        <v>571</v>
      </c>
      <c r="B76" s="421" t="s">
        <v>572</v>
      </c>
      <c r="C76" s="409" t="s">
        <v>883</v>
      </c>
      <c r="D76" s="410">
        <v>3</v>
      </c>
      <c r="E76" s="411">
        <v>1475.27</v>
      </c>
      <c r="F76" s="411">
        <v>922.46</v>
      </c>
      <c r="G76" s="412" t="s">
        <v>878</v>
      </c>
      <c r="H76" s="413" t="s">
        <v>534</v>
      </c>
    </row>
    <row r="77" spans="1:8" ht="14.25" customHeight="1" x14ac:dyDescent="0.2">
      <c r="A77" s="414" t="s">
        <v>573</v>
      </c>
      <c r="B77" s="421" t="s">
        <v>574</v>
      </c>
      <c r="C77" s="409" t="s">
        <v>883</v>
      </c>
      <c r="D77" s="410">
        <v>10</v>
      </c>
      <c r="E77" s="411">
        <v>1090.5</v>
      </c>
      <c r="F77" s="411">
        <v>917.98</v>
      </c>
      <c r="G77" s="412" t="s">
        <v>878</v>
      </c>
      <c r="H77" s="413" t="s">
        <v>534</v>
      </c>
    </row>
    <row r="78" spans="1:8" ht="14.25" customHeight="1" x14ac:dyDescent="0.2">
      <c r="A78" s="414" t="s">
        <v>575</v>
      </c>
      <c r="B78" s="418" t="s">
        <v>576</v>
      </c>
      <c r="C78" s="409" t="s">
        <v>877</v>
      </c>
      <c r="D78" s="410">
        <v>10</v>
      </c>
      <c r="E78" s="411">
        <v>1090.5</v>
      </c>
      <c r="F78" s="411">
        <v>917.98</v>
      </c>
      <c r="G78" s="412"/>
      <c r="H78" s="413"/>
    </row>
    <row r="79" spans="1:8" ht="14.25" customHeight="1" x14ac:dyDescent="0.2">
      <c r="A79" s="414" t="s">
        <v>577</v>
      </c>
      <c r="B79" s="418" t="s">
        <v>578</v>
      </c>
      <c r="C79" s="409" t="s">
        <v>883</v>
      </c>
      <c r="D79" s="410">
        <v>0</v>
      </c>
      <c r="E79" s="411"/>
      <c r="F79" s="411"/>
      <c r="G79" s="412" t="s">
        <v>878</v>
      </c>
      <c r="H79" s="413" t="s">
        <v>534</v>
      </c>
    </row>
    <row r="80" spans="1:8" ht="14.25" customHeight="1" x14ac:dyDescent="0.2">
      <c r="A80" s="414" t="s">
        <v>579</v>
      </c>
      <c r="B80" s="418" t="s">
        <v>580</v>
      </c>
      <c r="C80" s="409"/>
      <c r="D80" s="410"/>
      <c r="E80" s="411"/>
      <c r="F80" s="411"/>
      <c r="G80" s="412"/>
      <c r="H80" s="413"/>
    </row>
    <row r="81" spans="1:8" ht="14.25" customHeight="1" x14ac:dyDescent="0.2">
      <c r="A81" s="414" t="s">
        <v>581</v>
      </c>
      <c r="B81" s="418" t="s">
        <v>582</v>
      </c>
      <c r="C81" s="409" t="s">
        <v>883</v>
      </c>
      <c r="D81" s="410">
        <v>4</v>
      </c>
      <c r="E81" s="411">
        <v>1090.5</v>
      </c>
      <c r="F81" s="411">
        <v>917.98</v>
      </c>
      <c r="G81" s="412" t="s">
        <v>878</v>
      </c>
      <c r="H81" s="413" t="s">
        <v>534</v>
      </c>
    </row>
    <row r="82" spans="1:8" ht="14.25" customHeight="1" x14ac:dyDescent="0.2">
      <c r="A82" s="414" t="s">
        <v>583</v>
      </c>
      <c r="B82" s="418" t="s">
        <v>584</v>
      </c>
      <c r="C82" s="409"/>
      <c r="D82" s="410"/>
      <c r="E82" s="411"/>
      <c r="F82" s="411"/>
      <c r="G82" s="412"/>
      <c r="H82" s="413"/>
    </row>
    <row r="83" spans="1:8" ht="14.25" customHeight="1" x14ac:dyDescent="0.2">
      <c r="A83" s="414" t="s">
        <v>585</v>
      </c>
      <c r="B83" s="418" t="s">
        <v>586</v>
      </c>
      <c r="C83" s="409"/>
      <c r="D83" s="410"/>
      <c r="E83" s="411"/>
      <c r="F83" s="411"/>
      <c r="G83" s="412"/>
      <c r="H83" s="413"/>
    </row>
    <row r="84" spans="1:8" ht="14.25" customHeight="1" x14ac:dyDescent="0.2">
      <c r="A84" s="414" t="s">
        <v>587</v>
      </c>
      <c r="B84" s="418" t="s">
        <v>588</v>
      </c>
      <c r="C84" s="409"/>
      <c r="D84" s="410"/>
      <c r="E84" s="411"/>
      <c r="F84" s="411"/>
      <c r="G84" s="412"/>
      <c r="H84" s="413"/>
    </row>
    <row r="85" spans="1:8" ht="14.25" customHeight="1" x14ac:dyDescent="0.2">
      <c r="A85" s="414" t="s">
        <v>589</v>
      </c>
      <c r="B85" s="418" t="s">
        <v>590</v>
      </c>
      <c r="C85" s="409"/>
      <c r="D85" s="410"/>
      <c r="E85" s="411"/>
      <c r="F85" s="411"/>
      <c r="G85" s="412"/>
      <c r="H85" s="413"/>
    </row>
    <row r="86" spans="1:8" ht="14.25" customHeight="1" x14ac:dyDescent="0.2">
      <c r="A86" s="414" t="s">
        <v>591</v>
      </c>
      <c r="B86" s="418" t="s">
        <v>592</v>
      </c>
      <c r="C86" s="409" t="s">
        <v>883</v>
      </c>
      <c r="D86" s="410">
        <v>7</v>
      </c>
      <c r="E86" s="411">
        <v>1090.5</v>
      </c>
      <c r="F86" s="411">
        <v>917.98</v>
      </c>
      <c r="G86" s="412" t="s">
        <v>878</v>
      </c>
      <c r="H86" s="413" t="s">
        <v>534</v>
      </c>
    </row>
    <row r="87" spans="1:8" ht="14.25" customHeight="1" x14ac:dyDescent="0.2">
      <c r="A87" s="414" t="s">
        <v>593</v>
      </c>
      <c r="B87" s="418" t="s">
        <v>594</v>
      </c>
      <c r="C87" s="409"/>
      <c r="D87" s="410"/>
      <c r="E87" s="411"/>
      <c r="F87" s="411"/>
      <c r="G87" s="412"/>
      <c r="H87" s="413"/>
    </row>
    <row r="88" spans="1:8" ht="14.25" customHeight="1" x14ac:dyDescent="0.2">
      <c r="A88" s="414" t="s">
        <v>595</v>
      </c>
      <c r="B88" s="418" t="s">
        <v>596</v>
      </c>
      <c r="C88" s="409"/>
      <c r="D88" s="410"/>
      <c r="E88" s="411"/>
      <c r="F88" s="411"/>
      <c r="G88" s="412"/>
      <c r="H88" s="413"/>
    </row>
    <row r="89" spans="1:8" ht="14.25" customHeight="1" x14ac:dyDescent="0.2">
      <c r="A89" s="414" t="s">
        <v>597</v>
      </c>
      <c r="B89" s="418" t="s">
        <v>598</v>
      </c>
      <c r="C89" s="409"/>
      <c r="D89" s="410"/>
      <c r="E89" s="411"/>
      <c r="F89" s="411"/>
      <c r="G89" s="412"/>
      <c r="H89" s="413"/>
    </row>
    <row r="90" spans="1:8" ht="14.25" customHeight="1" x14ac:dyDescent="0.2">
      <c r="A90" s="414" t="s">
        <v>599</v>
      </c>
      <c r="B90" s="418" t="s">
        <v>600</v>
      </c>
      <c r="C90" s="409" t="s">
        <v>877</v>
      </c>
      <c r="D90" s="410">
        <v>1</v>
      </c>
      <c r="E90" s="411">
        <v>2435.62</v>
      </c>
      <c r="F90" s="411">
        <v>1222.3900000000001</v>
      </c>
      <c r="G90" s="412" t="s">
        <v>878</v>
      </c>
      <c r="H90" s="413"/>
    </row>
    <row r="91" spans="1:8" ht="14.25" customHeight="1" x14ac:dyDescent="0.2">
      <c r="A91" s="414" t="s">
        <v>601</v>
      </c>
      <c r="B91" s="418" t="s">
        <v>602</v>
      </c>
      <c r="C91" s="409"/>
      <c r="D91" s="410"/>
      <c r="E91" s="411"/>
      <c r="F91" s="411"/>
      <c r="G91" s="412"/>
      <c r="H91" s="413"/>
    </row>
    <row r="92" spans="1:8" ht="14.25" customHeight="1" x14ac:dyDescent="0.2">
      <c r="A92" s="414" t="s">
        <v>603</v>
      </c>
      <c r="B92" s="418" t="s">
        <v>604</v>
      </c>
      <c r="C92" s="409"/>
      <c r="D92" s="410"/>
      <c r="E92" s="411"/>
      <c r="F92" s="411"/>
      <c r="G92" s="412"/>
      <c r="H92" s="413"/>
    </row>
    <row r="93" spans="1:8" ht="14.25" customHeight="1" x14ac:dyDescent="0.2">
      <c r="A93" s="414" t="s">
        <v>605</v>
      </c>
      <c r="B93" s="418" t="s">
        <v>606</v>
      </c>
      <c r="C93" s="409"/>
      <c r="D93" s="410"/>
      <c r="E93" s="411"/>
      <c r="F93" s="411"/>
      <c r="G93" s="412"/>
      <c r="H93" s="413"/>
    </row>
    <row r="94" spans="1:8" ht="14.25" customHeight="1" x14ac:dyDescent="0.2">
      <c r="A94" s="414" t="s">
        <v>607</v>
      </c>
      <c r="B94" s="418" t="s">
        <v>608</v>
      </c>
      <c r="C94" s="409" t="s">
        <v>883</v>
      </c>
      <c r="D94" s="410">
        <v>4</v>
      </c>
      <c r="E94" s="411">
        <v>1090.5</v>
      </c>
      <c r="F94" s="411">
        <v>917.98</v>
      </c>
      <c r="G94" s="412" t="s">
        <v>878</v>
      </c>
      <c r="H94" s="413" t="s">
        <v>534</v>
      </c>
    </row>
    <row r="95" spans="1:8" ht="14.25" customHeight="1" x14ac:dyDescent="0.2">
      <c r="A95" s="414" t="s">
        <v>609</v>
      </c>
      <c r="B95" s="418" t="s">
        <v>610</v>
      </c>
      <c r="C95" s="409" t="s">
        <v>883</v>
      </c>
      <c r="D95" s="410">
        <v>5</v>
      </c>
      <c r="E95" s="411">
        <v>1090.5</v>
      </c>
      <c r="F95" s="411">
        <v>917.98</v>
      </c>
      <c r="G95" s="412" t="s">
        <v>878</v>
      </c>
      <c r="H95" s="413" t="s">
        <v>534</v>
      </c>
    </row>
    <row r="96" spans="1:8" ht="14.25" customHeight="1" x14ac:dyDescent="0.2">
      <c r="A96" s="414" t="s">
        <v>611</v>
      </c>
      <c r="B96" s="418" t="s">
        <v>612</v>
      </c>
      <c r="C96" s="409"/>
      <c r="D96" s="410"/>
      <c r="E96" s="411"/>
      <c r="F96" s="411"/>
      <c r="G96" s="412"/>
      <c r="H96" s="413"/>
    </row>
    <row r="97" spans="1:8" ht="14.25" customHeight="1" x14ac:dyDescent="0.2">
      <c r="A97" s="414" t="s">
        <v>613</v>
      </c>
      <c r="B97" s="418" t="s">
        <v>614</v>
      </c>
      <c r="C97" s="409" t="s">
        <v>883</v>
      </c>
      <c r="D97" s="410">
        <v>9</v>
      </c>
      <c r="E97" s="411">
        <v>1090.5</v>
      </c>
      <c r="F97" s="411">
        <v>917.98</v>
      </c>
      <c r="G97" s="412" t="s">
        <v>878</v>
      </c>
      <c r="H97" s="413" t="s">
        <v>534</v>
      </c>
    </row>
    <row r="98" spans="1:8" ht="14.25" customHeight="1" x14ac:dyDescent="0.2">
      <c r="A98" s="414" t="s">
        <v>615</v>
      </c>
      <c r="B98" s="418" t="s">
        <v>616</v>
      </c>
      <c r="C98" s="409" t="s">
        <v>883</v>
      </c>
      <c r="D98" s="410">
        <v>9</v>
      </c>
      <c r="E98" s="411"/>
      <c r="F98" s="411"/>
      <c r="G98" s="412" t="s">
        <v>878</v>
      </c>
      <c r="H98" s="413" t="s">
        <v>534</v>
      </c>
    </row>
    <row r="99" spans="1:8" ht="14.25" customHeight="1" x14ac:dyDescent="0.2">
      <c r="A99" s="414" t="s">
        <v>617</v>
      </c>
      <c r="B99" s="418" t="s">
        <v>618</v>
      </c>
      <c r="C99" s="409"/>
      <c r="D99" s="410"/>
      <c r="E99" s="411"/>
      <c r="F99" s="411"/>
      <c r="G99" s="412"/>
      <c r="H99" s="413"/>
    </row>
    <row r="100" spans="1:8" ht="14.25" customHeight="1" x14ac:dyDescent="0.2">
      <c r="A100" s="414" t="s">
        <v>619</v>
      </c>
      <c r="B100" s="418" t="s">
        <v>620</v>
      </c>
      <c r="C100" s="409" t="s">
        <v>881</v>
      </c>
      <c r="D100" s="410">
        <v>2</v>
      </c>
      <c r="E100" s="411"/>
      <c r="F100" s="411"/>
      <c r="G100" s="412" t="s">
        <v>878</v>
      </c>
      <c r="H100" s="413"/>
    </row>
    <row r="101" spans="1:8" ht="14.25" customHeight="1" x14ac:dyDescent="0.2">
      <c r="A101" s="414" t="s">
        <v>621</v>
      </c>
      <c r="B101" s="418" t="s">
        <v>622</v>
      </c>
      <c r="C101" s="409"/>
      <c r="D101" s="410"/>
      <c r="E101" s="411"/>
      <c r="F101" s="411"/>
      <c r="G101" s="412"/>
      <c r="H101" s="413"/>
    </row>
    <row r="102" spans="1:8" ht="14.25" customHeight="1" x14ac:dyDescent="0.2">
      <c r="A102" s="414" t="s">
        <v>623</v>
      </c>
      <c r="B102" s="418" t="s">
        <v>624</v>
      </c>
      <c r="C102" s="409"/>
      <c r="D102" s="410"/>
      <c r="E102" s="411"/>
      <c r="F102" s="411"/>
      <c r="G102" s="412"/>
      <c r="H102" s="413"/>
    </row>
    <row r="103" spans="1:8" ht="14.25" customHeight="1" x14ac:dyDescent="0.2">
      <c r="A103" s="414" t="s">
        <v>625</v>
      </c>
      <c r="B103" s="418" t="s">
        <v>626</v>
      </c>
      <c r="C103" s="409" t="s">
        <v>881</v>
      </c>
      <c r="D103" s="410">
        <v>39</v>
      </c>
      <c r="E103" s="411">
        <v>1234.5999999999999</v>
      </c>
      <c r="F103" s="411">
        <v>1001.6</v>
      </c>
      <c r="G103" s="412" t="s">
        <v>878</v>
      </c>
      <c r="H103" s="413"/>
    </row>
    <row r="104" spans="1:8" ht="14.25" customHeight="1" x14ac:dyDescent="0.2">
      <c r="A104" s="414" t="s">
        <v>627</v>
      </c>
      <c r="B104" s="418" t="s">
        <v>628</v>
      </c>
      <c r="C104" s="409"/>
      <c r="D104" s="410"/>
      <c r="E104" s="411"/>
      <c r="F104" s="411"/>
      <c r="G104" s="412"/>
      <c r="H104" s="413"/>
    </row>
    <row r="105" spans="1:8" ht="14.25" customHeight="1" x14ac:dyDescent="0.2">
      <c r="A105" s="414" t="s">
        <v>629</v>
      </c>
      <c r="B105" s="418" t="s">
        <v>630</v>
      </c>
      <c r="C105" s="409" t="s">
        <v>877</v>
      </c>
      <c r="D105" s="410">
        <v>1</v>
      </c>
      <c r="E105" s="411">
        <v>1090.5</v>
      </c>
      <c r="F105" s="411">
        <v>917.98</v>
      </c>
      <c r="G105" s="412" t="s">
        <v>878</v>
      </c>
      <c r="H105" s="413"/>
    </row>
    <row r="106" spans="1:8" ht="14.25" customHeight="1" x14ac:dyDescent="0.2">
      <c r="A106" s="414" t="s">
        <v>631</v>
      </c>
      <c r="B106" s="418" t="s">
        <v>632</v>
      </c>
      <c r="C106" s="409" t="s">
        <v>539</v>
      </c>
      <c r="D106" s="410">
        <v>5</v>
      </c>
      <c r="E106" s="411">
        <v>1339.15</v>
      </c>
      <c r="F106" s="411">
        <v>1060.74</v>
      </c>
      <c r="G106" s="412" t="s">
        <v>878</v>
      </c>
      <c r="H106" s="413" t="s">
        <v>534</v>
      </c>
    </row>
    <row r="107" spans="1:8" ht="14.25" customHeight="1" x14ac:dyDescent="0.2">
      <c r="A107" s="414" t="s">
        <v>633</v>
      </c>
      <c r="B107" s="418" t="s">
        <v>634</v>
      </c>
      <c r="C107" s="409"/>
      <c r="D107" s="410"/>
      <c r="E107" s="411"/>
      <c r="F107" s="411"/>
      <c r="G107" s="412"/>
      <c r="H107" s="413"/>
    </row>
    <row r="108" spans="1:8" ht="14.25" customHeight="1" x14ac:dyDescent="0.2">
      <c r="A108" s="414" t="s">
        <v>635</v>
      </c>
      <c r="B108" s="418" t="s">
        <v>636</v>
      </c>
      <c r="C108" s="409"/>
      <c r="D108" s="410"/>
      <c r="E108" s="411"/>
      <c r="F108" s="411"/>
      <c r="G108" s="412"/>
      <c r="H108" s="413"/>
    </row>
    <row r="109" spans="1:8" ht="14.25" customHeight="1" x14ac:dyDescent="0.2">
      <c r="A109" s="414" t="s">
        <v>637</v>
      </c>
      <c r="B109" s="422" t="s">
        <v>638</v>
      </c>
      <c r="C109" s="409" t="s">
        <v>539</v>
      </c>
      <c r="D109" s="410">
        <v>8</v>
      </c>
      <c r="E109" s="411">
        <v>1641.62</v>
      </c>
      <c r="F109" s="411">
        <v>1625.1</v>
      </c>
      <c r="G109" s="412" t="s">
        <v>878</v>
      </c>
      <c r="H109" s="413"/>
    </row>
    <row r="110" spans="1:8" ht="14.25" customHeight="1" x14ac:dyDescent="0.2">
      <c r="A110" s="414" t="s">
        <v>639</v>
      </c>
      <c r="B110" s="423" t="s">
        <v>640</v>
      </c>
      <c r="C110" s="409" t="s">
        <v>885</v>
      </c>
      <c r="D110" s="410">
        <v>1</v>
      </c>
      <c r="E110" s="411">
        <v>2435.62</v>
      </c>
      <c r="F110" s="411">
        <v>940.29</v>
      </c>
      <c r="G110" s="412" t="s">
        <v>878</v>
      </c>
      <c r="H110" s="413"/>
    </row>
    <row r="111" spans="1:8" ht="14.25" customHeight="1" x14ac:dyDescent="0.2">
      <c r="A111" s="414" t="s">
        <v>641</v>
      </c>
      <c r="B111" s="423" t="s">
        <v>642</v>
      </c>
      <c r="C111" s="409"/>
      <c r="D111" s="410"/>
      <c r="E111" s="411"/>
      <c r="F111" s="411"/>
      <c r="G111" s="412"/>
      <c r="H111" s="413"/>
    </row>
    <row r="112" spans="1:8" ht="14.25" customHeight="1" x14ac:dyDescent="0.2">
      <c r="A112" s="414" t="s">
        <v>643</v>
      </c>
      <c r="B112" s="421" t="s">
        <v>644</v>
      </c>
      <c r="C112" s="409"/>
      <c r="D112" s="410">
        <v>1</v>
      </c>
      <c r="E112" s="411">
        <v>1090.5</v>
      </c>
      <c r="F112" s="411">
        <v>917.98</v>
      </c>
      <c r="G112" s="412" t="s">
        <v>878</v>
      </c>
      <c r="H112" s="413" t="s">
        <v>884</v>
      </c>
    </row>
    <row r="113" spans="1:10" ht="7.5" customHeight="1" x14ac:dyDescent="0.25">
      <c r="A113" s="398"/>
      <c r="B113" s="424"/>
      <c r="C113" s="425"/>
      <c r="D113" s="425"/>
      <c r="E113" s="425"/>
      <c r="F113" s="426"/>
      <c r="G113" s="426"/>
      <c r="H113" s="398"/>
      <c r="I113" s="398"/>
      <c r="J113" s="398"/>
    </row>
    <row r="114" spans="1:10" ht="14.25" customHeight="1" x14ac:dyDescent="0.25">
      <c r="A114" s="495" t="s">
        <v>645</v>
      </c>
      <c r="B114" s="495"/>
      <c r="C114" s="495"/>
      <c r="D114" s="495"/>
      <c r="E114" s="495"/>
      <c r="F114" s="495"/>
      <c r="G114" s="495"/>
      <c r="H114" s="495"/>
      <c r="I114" s="398"/>
      <c r="J114" s="398"/>
    </row>
    <row r="115" spans="1:10" ht="14.25" customHeight="1" x14ac:dyDescent="0.25">
      <c r="A115" s="414" t="s">
        <v>646</v>
      </c>
      <c r="B115" s="415" t="s">
        <v>557</v>
      </c>
      <c r="C115" s="409"/>
      <c r="D115" s="410"/>
      <c r="E115" s="411"/>
      <c r="F115" s="411"/>
      <c r="G115" s="412"/>
      <c r="H115" s="413"/>
      <c r="I115" s="398"/>
      <c r="J115" s="398"/>
    </row>
    <row r="116" spans="1:10" ht="14.25" customHeight="1" x14ac:dyDescent="0.25">
      <c r="A116" s="414" t="s">
        <v>647</v>
      </c>
      <c r="B116" s="416" t="s">
        <v>648</v>
      </c>
      <c r="C116" s="409"/>
      <c r="D116" s="410"/>
      <c r="E116" s="411"/>
      <c r="F116" s="411"/>
      <c r="G116" s="412"/>
      <c r="H116" s="413"/>
      <c r="I116" s="398"/>
      <c r="J116" s="398"/>
    </row>
    <row r="117" spans="1:10" ht="14.25" customHeight="1" x14ac:dyDescent="0.25">
      <c r="A117" s="414" t="s">
        <v>649</v>
      </c>
      <c r="B117" s="416" t="s">
        <v>650</v>
      </c>
      <c r="C117" s="409"/>
      <c r="D117" s="410"/>
      <c r="E117" s="411"/>
      <c r="F117" s="411"/>
      <c r="G117" s="412"/>
      <c r="H117" s="413"/>
      <c r="I117" s="398"/>
      <c r="J117" s="398"/>
    </row>
    <row r="118" spans="1:10" ht="14.25" customHeight="1" x14ac:dyDescent="0.25">
      <c r="A118" s="414" t="s">
        <v>651</v>
      </c>
      <c r="B118" s="417" t="s">
        <v>652</v>
      </c>
      <c r="C118" s="409"/>
      <c r="D118" s="410"/>
      <c r="E118" s="411"/>
      <c r="F118" s="411"/>
      <c r="G118" s="412"/>
      <c r="H118" s="413"/>
      <c r="I118" s="398"/>
      <c r="J118" s="398"/>
    </row>
    <row r="119" spans="1:10" ht="14.25" customHeight="1" x14ac:dyDescent="0.25">
      <c r="A119" s="414" t="s">
        <v>653</v>
      </c>
      <c r="B119" s="408" t="s">
        <v>654</v>
      </c>
      <c r="C119" s="409"/>
      <c r="D119" s="410"/>
      <c r="E119" s="411"/>
      <c r="F119" s="411"/>
      <c r="G119" s="412"/>
      <c r="H119" s="413"/>
      <c r="I119" s="398"/>
      <c r="J119" s="398"/>
    </row>
    <row r="120" spans="1:10" ht="14.25" customHeight="1" x14ac:dyDescent="0.25">
      <c r="A120" s="414" t="s">
        <v>655</v>
      </c>
      <c r="B120" s="408" t="s">
        <v>656</v>
      </c>
      <c r="C120" s="409"/>
      <c r="D120" s="410"/>
      <c r="E120" s="411"/>
      <c r="F120" s="411"/>
      <c r="G120" s="412"/>
      <c r="H120" s="413"/>
      <c r="I120" s="398"/>
      <c r="J120" s="398"/>
    </row>
    <row r="121" spans="1:10" ht="14.25" customHeight="1" x14ac:dyDescent="0.25">
      <c r="A121" s="414" t="s">
        <v>657</v>
      </c>
      <c r="B121" s="408" t="s">
        <v>658</v>
      </c>
      <c r="C121" s="409"/>
      <c r="D121" s="410"/>
      <c r="E121" s="411"/>
      <c r="F121" s="411"/>
      <c r="G121" s="412"/>
      <c r="H121" s="413"/>
      <c r="I121" s="398"/>
      <c r="J121" s="398"/>
    </row>
    <row r="122" spans="1:10" ht="7.5" customHeight="1" x14ac:dyDescent="0.25">
      <c r="A122" s="398"/>
      <c r="B122" s="424"/>
      <c r="C122" s="425"/>
      <c r="D122" s="425"/>
      <c r="E122" s="425"/>
      <c r="F122" s="426"/>
      <c r="G122" s="426"/>
      <c r="H122" s="398"/>
      <c r="I122" s="398"/>
      <c r="J122" s="398"/>
    </row>
    <row r="123" spans="1:10" s="215" customFormat="1" ht="15" customHeight="1" x14ac:dyDescent="0.25">
      <c r="A123" s="496" t="s">
        <v>659</v>
      </c>
      <c r="B123" s="496"/>
      <c r="C123" s="496"/>
      <c r="D123" s="427">
        <v>173</v>
      </c>
      <c r="E123" s="428"/>
      <c r="F123" s="429"/>
      <c r="G123" s="429"/>
      <c r="H123" s="429"/>
      <c r="I123" s="429"/>
      <c r="J123" s="429"/>
    </row>
    <row r="124" spans="1:10" ht="15" x14ac:dyDescent="0.25">
      <c r="A124" s="398"/>
      <c r="B124" s="430"/>
      <c r="C124" s="431"/>
      <c r="D124" s="430"/>
      <c r="E124" s="430"/>
      <c r="F124" s="432"/>
      <c r="G124" s="432"/>
      <c r="H124" s="433"/>
      <c r="I124" s="434"/>
      <c r="J124" s="434"/>
    </row>
    <row r="126" spans="1:10" ht="25.5" x14ac:dyDescent="0.25">
      <c r="A126" s="404" t="s">
        <v>46</v>
      </c>
      <c r="B126" s="404" t="s">
        <v>445</v>
      </c>
      <c r="C126" s="404" t="s">
        <v>446</v>
      </c>
      <c r="D126" s="404" t="s">
        <v>447</v>
      </c>
      <c r="E126" s="404" t="s">
        <v>448</v>
      </c>
      <c r="F126" s="404" t="s">
        <v>449</v>
      </c>
      <c r="G126" s="404" t="s">
        <v>450</v>
      </c>
      <c r="H126" s="404" t="s">
        <v>451</v>
      </c>
      <c r="I126" s="398"/>
      <c r="J126" s="398"/>
    </row>
    <row r="127" spans="1:10" ht="6" customHeight="1" x14ac:dyDescent="0.25">
      <c r="A127" s="398"/>
      <c r="B127" s="398"/>
      <c r="C127" s="398"/>
      <c r="D127" s="398"/>
      <c r="E127" s="398"/>
      <c r="F127" s="398"/>
      <c r="G127" s="398"/>
      <c r="H127" s="398"/>
      <c r="I127" s="398"/>
      <c r="J127" s="398"/>
    </row>
    <row r="128" spans="1:10" s="216" customFormat="1" ht="14.25" customHeight="1" x14ac:dyDescent="0.25">
      <c r="A128" s="495" t="s">
        <v>660</v>
      </c>
      <c r="B128" s="495"/>
      <c r="C128" s="495"/>
      <c r="D128" s="495"/>
      <c r="E128" s="495"/>
      <c r="F128" s="495"/>
      <c r="G128" s="495"/>
      <c r="H128" s="495"/>
      <c r="I128" s="435"/>
      <c r="J128" s="435"/>
    </row>
    <row r="129" spans="1:8" ht="14.25" customHeight="1" x14ac:dyDescent="0.2">
      <c r="A129" s="414" t="s">
        <v>661</v>
      </c>
      <c r="B129" s="416" t="s">
        <v>662</v>
      </c>
      <c r="C129" s="409"/>
      <c r="D129" s="410"/>
      <c r="E129" s="411"/>
      <c r="F129" s="411"/>
      <c r="G129" s="412"/>
      <c r="H129" s="412"/>
    </row>
    <row r="130" spans="1:8" ht="14.25" customHeight="1" x14ac:dyDescent="0.2">
      <c r="A130" s="414" t="s">
        <v>663</v>
      </c>
      <c r="B130" s="416" t="s">
        <v>662</v>
      </c>
      <c r="C130" s="409"/>
      <c r="D130" s="410"/>
      <c r="E130" s="411"/>
      <c r="F130" s="411"/>
      <c r="G130" s="412"/>
      <c r="H130" s="412"/>
    </row>
    <row r="131" spans="1:8" ht="14.25" customHeight="1" x14ac:dyDescent="0.2">
      <c r="A131" s="414" t="s">
        <v>664</v>
      </c>
      <c r="B131" s="416" t="s">
        <v>662</v>
      </c>
      <c r="C131" s="409"/>
      <c r="D131" s="410"/>
      <c r="E131" s="411"/>
      <c r="F131" s="411"/>
      <c r="G131" s="412"/>
      <c r="H131" s="412"/>
    </row>
    <row r="132" spans="1:8" ht="14.25" customHeight="1" x14ac:dyDescent="0.2">
      <c r="A132" s="414" t="s">
        <v>665</v>
      </c>
      <c r="B132" s="416" t="s">
        <v>662</v>
      </c>
      <c r="C132" s="409"/>
      <c r="D132" s="410"/>
      <c r="E132" s="411"/>
      <c r="F132" s="411"/>
      <c r="G132" s="412"/>
      <c r="H132" s="412"/>
    </row>
    <row r="133" spans="1:8" ht="14.25" customHeight="1" x14ac:dyDescent="0.2">
      <c r="A133" s="414" t="s">
        <v>666</v>
      </c>
      <c r="B133" s="416" t="s">
        <v>667</v>
      </c>
      <c r="C133" s="409"/>
      <c r="D133" s="410"/>
      <c r="E133" s="411"/>
      <c r="F133" s="411"/>
      <c r="G133" s="412"/>
      <c r="H133" s="412"/>
    </row>
    <row r="134" spans="1:8" ht="14.25" customHeight="1" x14ac:dyDescent="0.2">
      <c r="A134" s="414" t="s">
        <v>668</v>
      </c>
      <c r="B134" s="416" t="s">
        <v>669</v>
      </c>
      <c r="C134" s="409"/>
      <c r="D134" s="410"/>
      <c r="E134" s="411"/>
      <c r="F134" s="411"/>
      <c r="G134" s="412"/>
      <c r="H134" s="412"/>
    </row>
    <row r="135" spans="1:8" ht="14.25" customHeight="1" x14ac:dyDescent="0.2">
      <c r="A135" s="414" t="s">
        <v>670</v>
      </c>
      <c r="B135" s="416" t="s">
        <v>671</v>
      </c>
      <c r="C135" s="409"/>
      <c r="D135" s="410"/>
      <c r="E135" s="411"/>
      <c r="F135" s="411"/>
      <c r="G135" s="412"/>
      <c r="H135" s="412"/>
    </row>
    <row r="136" spans="1:8" ht="14.25" customHeight="1" x14ac:dyDescent="0.2">
      <c r="A136" s="414" t="s">
        <v>672</v>
      </c>
      <c r="B136" s="416" t="s">
        <v>673</v>
      </c>
      <c r="C136" s="409"/>
      <c r="D136" s="410"/>
      <c r="E136" s="411"/>
      <c r="F136" s="411"/>
      <c r="G136" s="412"/>
      <c r="H136" s="412"/>
    </row>
    <row r="137" spans="1:8" ht="14.25" customHeight="1" x14ac:dyDescent="0.2">
      <c r="A137" s="414" t="s">
        <v>674</v>
      </c>
      <c r="B137" s="416" t="s">
        <v>675</v>
      </c>
      <c r="C137" s="409"/>
      <c r="D137" s="410"/>
      <c r="E137" s="411"/>
      <c r="F137" s="411"/>
      <c r="G137" s="412"/>
      <c r="H137" s="412"/>
    </row>
    <row r="138" spans="1:8" ht="14.25" customHeight="1" x14ac:dyDescent="0.2">
      <c r="A138" s="414" t="s">
        <v>676</v>
      </c>
      <c r="B138" s="436" t="s">
        <v>677</v>
      </c>
      <c r="C138" s="409"/>
      <c r="D138" s="410"/>
      <c r="E138" s="411"/>
      <c r="F138" s="411"/>
      <c r="G138" s="412"/>
      <c r="H138" s="412"/>
    </row>
    <row r="139" spans="1:8" ht="14.25" customHeight="1" x14ac:dyDescent="0.2">
      <c r="A139" s="414" t="s">
        <v>678</v>
      </c>
      <c r="B139" s="415" t="s">
        <v>679</v>
      </c>
      <c r="C139" s="409" t="s">
        <v>539</v>
      </c>
      <c r="D139" s="410">
        <v>7</v>
      </c>
      <c r="E139" s="411">
        <v>2100</v>
      </c>
      <c r="F139" s="411">
        <v>2000</v>
      </c>
      <c r="G139" s="412" t="s">
        <v>680</v>
      </c>
      <c r="H139" s="412" t="s">
        <v>534</v>
      </c>
    </row>
    <row r="140" spans="1:8" ht="14.25" customHeight="1" x14ac:dyDescent="0.2">
      <c r="A140" s="414" t="s">
        <v>681</v>
      </c>
      <c r="B140" s="415" t="s">
        <v>679</v>
      </c>
      <c r="C140" s="409"/>
      <c r="D140" s="410"/>
      <c r="E140" s="411"/>
      <c r="F140" s="411"/>
      <c r="G140" s="412"/>
      <c r="H140" s="412"/>
    </row>
    <row r="141" spans="1:8" ht="14.25" customHeight="1" x14ac:dyDescent="0.2">
      <c r="A141" s="414" t="s">
        <v>682</v>
      </c>
      <c r="B141" s="415" t="s">
        <v>679</v>
      </c>
      <c r="C141" s="409"/>
      <c r="D141" s="410"/>
      <c r="E141" s="411"/>
      <c r="F141" s="411"/>
      <c r="G141" s="412"/>
      <c r="H141" s="412"/>
    </row>
    <row r="142" spans="1:8" ht="14.25" customHeight="1" x14ac:dyDescent="0.2">
      <c r="A142" s="414" t="s">
        <v>683</v>
      </c>
      <c r="B142" s="415" t="s">
        <v>684</v>
      </c>
      <c r="C142" s="409"/>
      <c r="D142" s="410"/>
      <c r="E142" s="411"/>
      <c r="F142" s="411"/>
      <c r="G142" s="412"/>
      <c r="H142" s="412"/>
    </row>
    <row r="143" spans="1:8" ht="14.25" customHeight="1" x14ac:dyDescent="0.2">
      <c r="A143" s="414" t="s">
        <v>685</v>
      </c>
      <c r="B143" s="415" t="s">
        <v>686</v>
      </c>
      <c r="C143" s="409"/>
      <c r="D143" s="410"/>
      <c r="E143" s="411"/>
      <c r="F143" s="411"/>
      <c r="G143" s="412"/>
      <c r="H143" s="412"/>
    </row>
    <row r="144" spans="1:8" ht="14.25" customHeight="1" x14ac:dyDescent="0.2">
      <c r="A144" s="414" t="s">
        <v>687</v>
      </c>
      <c r="B144" s="415" t="s">
        <v>688</v>
      </c>
      <c r="C144" s="409"/>
      <c r="D144" s="410"/>
      <c r="E144" s="411"/>
      <c r="F144" s="411"/>
      <c r="G144" s="412"/>
      <c r="H144" s="412"/>
    </row>
    <row r="145" spans="1:8" ht="14.25" customHeight="1" x14ac:dyDescent="0.2">
      <c r="A145" s="414" t="s">
        <v>689</v>
      </c>
      <c r="B145" s="416" t="s">
        <v>690</v>
      </c>
      <c r="C145" s="409"/>
      <c r="D145" s="410"/>
      <c r="E145" s="411"/>
      <c r="F145" s="411"/>
      <c r="G145" s="412"/>
      <c r="H145" s="412"/>
    </row>
    <row r="146" spans="1:8" ht="14.25" customHeight="1" x14ac:dyDescent="0.2">
      <c r="A146" s="414" t="s">
        <v>691</v>
      </c>
      <c r="B146" s="416" t="s">
        <v>692</v>
      </c>
      <c r="C146" s="409" t="s">
        <v>539</v>
      </c>
      <c r="D146" s="410">
        <v>14</v>
      </c>
      <c r="E146" s="411">
        <v>2100</v>
      </c>
      <c r="F146" s="411">
        <v>2000</v>
      </c>
      <c r="G146" s="412" t="s">
        <v>680</v>
      </c>
      <c r="H146" s="412" t="s">
        <v>534</v>
      </c>
    </row>
    <row r="147" spans="1:8" ht="14.25" customHeight="1" x14ac:dyDescent="0.2">
      <c r="A147" s="414" t="s">
        <v>693</v>
      </c>
      <c r="B147" s="416" t="s">
        <v>692</v>
      </c>
      <c r="C147" s="409"/>
      <c r="D147" s="410"/>
      <c r="E147" s="411"/>
      <c r="F147" s="411"/>
      <c r="G147" s="412"/>
      <c r="H147" s="412"/>
    </row>
    <row r="148" spans="1:8" ht="14.25" customHeight="1" x14ac:dyDescent="0.2">
      <c r="A148" s="414" t="s">
        <v>694</v>
      </c>
      <c r="B148" s="416" t="s">
        <v>695</v>
      </c>
      <c r="C148" s="409"/>
      <c r="D148" s="410"/>
      <c r="E148" s="411"/>
      <c r="F148" s="411"/>
      <c r="G148" s="412"/>
      <c r="H148" s="412"/>
    </row>
    <row r="149" spans="1:8" ht="14.25" customHeight="1" x14ac:dyDescent="0.2">
      <c r="A149" s="414" t="s">
        <v>696</v>
      </c>
      <c r="B149" s="416" t="s">
        <v>697</v>
      </c>
      <c r="C149" s="409"/>
      <c r="D149" s="410"/>
      <c r="E149" s="411"/>
      <c r="F149" s="411"/>
      <c r="G149" s="412"/>
      <c r="H149" s="412"/>
    </row>
    <row r="150" spans="1:8" ht="14.25" customHeight="1" x14ac:dyDescent="0.2">
      <c r="A150" s="414" t="s">
        <v>698</v>
      </c>
      <c r="B150" s="416" t="s">
        <v>699</v>
      </c>
      <c r="C150" s="409"/>
      <c r="D150" s="410"/>
      <c r="E150" s="411"/>
      <c r="F150" s="411"/>
      <c r="G150" s="412"/>
      <c r="H150" s="412"/>
    </row>
    <row r="151" spans="1:8" ht="14.25" customHeight="1" x14ac:dyDescent="0.2">
      <c r="A151" s="414" t="s">
        <v>700</v>
      </c>
      <c r="B151" s="416" t="s">
        <v>701</v>
      </c>
      <c r="C151" s="409"/>
      <c r="D151" s="410"/>
      <c r="E151" s="411"/>
      <c r="F151" s="411"/>
      <c r="G151" s="412"/>
      <c r="H151" s="412"/>
    </row>
    <row r="152" spans="1:8" ht="14.25" customHeight="1" x14ac:dyDescent="0.2">
      <c r="A152" s="414" t="s">
        <v>702</v>
      </c>
      <c r="B152" s="416" t="s">
        <v>703</v>
      </c>
      <c r="C152" s="409"/>
      <c r="D152" s="410"/>
      <c r="E152" s="411"/>
      <c r="F152" s="411"/>
      <c r="G152" s="412"/>
      <c r="H152" s="412"/>
    </row>
    <row r="153" spans="1:8" ht="14.25" customHeight="1" x14ac:dyDescent="0.2">
      <c r="A153" s="414" t="s">
        <v>704</v>
      </c>
      <c r="B153" s="416" t="s">
        <v>705</v>
      </c>
      <c r="C153" s="409"/>
      <c r="D153" s="410"/>
      <c r="E153" s="411"/>
      <c r="F153" s="411"/>
      <c r="G153" s="412"/>
      <c r="H153" s="412"/>
    </row>
    <row r="154" spans="1:8" ht="14.25" customHeight="1" x14ac:dyDescent="0.2">
      <c r="A154" s="414" t="s">
        <v>706</v>
      </c>
      <c r="B154" s="416" t="s">
        <v>707</v>
      </c>
      <c r="C154" s="409"/>
      <c r="D154" s="410"/>
      <c r="E154" s="411"/>
      <c r="F154" s="411"/>
      <c r="G154" s="412"/>
      <c r="H154" s="412"/>
    </row>
    <row r="155" spans="1:8" ht="14.25" customHeight="1" x14ac:dyDescent="0.2">
      <c r="A155" s="414" t="s">
        <v>708</v>
      </c>
      <c r="B155" s="416" t="s">
        <v>709</v>
      </c>
      <c r="C155" s="409"/>
      <c r="D155" s="410"/>
      <c r="E155" s="411"/>
      <c r="F155" s="411"/>
      <c r="G155" s="412"/>
      <c r="H155" s="412"/>
    </row>
    <row r="156" spans="1:8" ht="14.25" customHeight="1" x14ac:dyDescent="0.2">
      <c r="A156" s="414" t="s">
        <v>710</v>
      </c>
      <c r="B156" s="416" t="s">
        <v>711</v>
      </c>
      <c r="C156" s="409"/>
      <c r="D156" s="410"/>
      <c r="E156" s="411"/>
      <c r="F156" s="411"/>
      <c r="G156" s="412"/>
      <c r="H156" s="412"/>
    </row>
    <row r="157" spans="1:8" ht="14.25" customHeight="1" x14ac:dyDescent="0.2">
      <c r="A157" s="414" t="s">
        <v>712</v>
      </c>
      <c r="B157" s="416" t="s">
        <v>713</v>
      </c>
      <c r="C157" s="409"/>
      <c r="D157" s="410"/>
      <c r="E157" s="411"/>
      <c r="F157" s="411"/>
      <c r="G157" s="412"/>
      <c r="H157" s="412"/>
    </row>
    <row r="158" spans="1:8" ht="14.25" customHeight="1" x14ac:dyDescent="0.2">
      <c r="A158" s="414" t="s">
        <v>714</v>
      </c>
      <c r="B158" s="416" t="s">
        <v>713</v>
      </c>
      <c r="C158" s="409"/>
      <c r="D158" s="410"/>
      <c r="E158" s="411"/>
      <c r="F158" s="411"/>
      <c r="G158" s="412"/>
      <c r="H158" s="412"/>
    </row>
    <row r="159" spans="1:8" ht="14.25" customHeight="1" x14ac:dyDescent="0.2">
      <c r="A159" s="414" t="s">
        <v>715</v>
      </c>
      <c r="B159" s="416" t="s">
        <v>716</v>
      </c>
      <c r="C159" s="409"/>
      <c r="D159" s="410"/>
      <c r="E159" s="411"/>
      <c r="F159" s="411"/>
      <c r="G159" s="412"/>
      <c r="H159" s="412"/>
    </row>
    <row r="160" spans="1:8" ht="14.25" customHeight="1" x14ac:dyDescent="0.2">
      <c r="A160" s="414" t="s">
        <v>717</v>
      </c>
      <c r="B160" s="416" t="s">
        <v>718</v>
      </c>
      <c r="C160" s="409"/>
      <c r="D160" s="410"/>
      <c r="E160" s="411"/>
      <c r="F160" s="411"/>
      <c r="G160" s="412"/>
      <c r="H160" s="412"/>
    </row>
    <row r="161" spans="1:8" ht="14.25" customHeight="1" x14ac:dyDescent="0.2">
      <c r="A161" s="414" t="s">
        <v>719</v>
      </c>
      <c r="B161" s="437" t="s">
        <v>720</v>
      </c>
      <c r="C161" s="409"/>
      <c r="D161" s="410"/>
      <c r="E161" s="411"/>
      <c r="F161" s="411"/>
      <c r="G161" s="412"/>
      <c r="H161" s="412"/>
    </row>
    <row r="162" spans="1:8" ht="14.25" customHeight="1" x14ac:dyDescent="0.2">
      <c r="A162" s="414" t="s">
        <v>721</v>
      </c>
      <c r="B162" s="416" t="s">
        <v>722</v>
      </c>
      <c r="C162" s="409"/>
      <c r="D162" s="410"/>
      <c r="E162" s="411"/>
      <c r="F162" s="411"/>
      <c r="G162" s="412"/>
      <c r="H162" s="412"/>
    </row>
    <row r="163" spans="1:8" ht="14.25" customHeight="1" x14ac:dyDescent="0.2">
      <c r="A163" s="414" t="s">
        <v>723</v>
      </c>
      <c r="B163" s="437" t="s">
        <v>724</v>
      </c>
      <c r="C163" s="409"/>
      <c r="D163" s="410"/>
      <c r="E163" s="411"/>
      <c r="F163" s="411"/>
      <c r="G163" s="412"/>
      <c r="H163" s="412"/>
    </row>
    <row r="164" spans="1:8" ht="14.25" customHeight="1" x14ac:dyDescent="0.2">
      <c r="A164" s="414" t="s">
        <v>725</v>
      </c>
      <c r="B164" s="416" t="s">
        <v>726</v>
      </c>
      <c r="C164" s="409"/>
      <c r="D164" s="410"/>
      <c r="E164" s="411"/>
      <c r="F164" s="411"/>
      <c r="G164" s="412"/>
      <c r="H164" s="412"/>
    </row>
    <row r="165" spans="1:8" ht="14.25" customHeight="1" x14ac:dyDescent="0.2">
      <c r="A165" s="414" t="s">
        <v>727</v>
      </c>
      <c r="B165" s="416" t="s">
        <v>728</v>
      </c>
      <c r="C165" s="409"/>
      <c r="D165" s="410"/>
      <c r="E165" s="411"/>
      <c r="F165" s="411"/>
      <c r="G165" s="412"/>
      <c r="H165" s="412"/>
    </row>
    <row r="166" spans="1:8" ht="14.25" customHeight="1" x14ac:dyDescent="0.2">
      <c r="A166" s="414" t="s">
        <v>729</v>
      </c>
      <c r="B166" s="416" t="s">
        <v>730</v>
      </c>
      <c r="C166" s="409"/>
      <c r="D166" s="410"/>
      <c r="E166" s="411"/>
      <c r="F166" s="411"/>
      <c r="G166" s="412"/>
      <c r="H166" s="412"/>
    </row>
    <row r="167" spans="1:8" ht="14.25" customHeight="1" x14ac:dyDescent="0.2">
      <c r="A167" s="414" t="s">
        <v>731</v>
      </c>
      <c r="B167" s="416" t="s">
        <v>732</v>
      </c>
      <c r="C167" s="409" t="s">
        <v>539</v>
      </c>
      <c r="D167" s="410">
        <v>7</v>
      </c>
      <c r="E167" s="411">
        <v>2100</v>
      </c>
      <c r="F167" s="411">
        <v>2000</v>
      </c>
      <c r="G167" s="412" t="s">
        <v>680</v>
      </c>
      <c r="H167" s="412" t="s">
        <v>534</v>
      </c>
    </row>
    <row r="168" spans="1:8" ht="14.25" customHeight="1" x14ac:dyDescent="0.2">
      <c r="A168" s="414" t="s">
        <v>733</v>
      </c>
      <c r="B168" s="416" t="s">
        <v>734</v>
      </c>
      <c r="C168" s="409"/>
      <c r="D168" s="410"/>
      <c r="E168" s="411"/>
      <c r="F168" s="411"/>
      <c r="G168" s="412"/>
      <c r="H168" s="412"/>
    </row>
    <row r="169" spans="1:8" ht="14.25" customHeight="1" x14ac:dyDescent="0.2">
      <c r="A169" s="414" t="s">
        <v>735</v>
      </c>
      <c r="B169" s="416" t="s">
        <v>736</v>
      </c>
      <c r="C169" s="409" t="s">
        <v>539</v>
      </c>
      <c r="D169" s="410">
        <v>14</v>
      </c>
      <c r="E169" s="411">
        <v>2100</v>
      </c>
      <c r="F169" s="411">
        <v>2000</v>
      </c>
      <c r="G169" s="412" t="s">
        <v>680</v>
      </c>
      <c r="H169" s="412" t="s">
        <v>534</v>
      </c>
    </row>
    <row r="170" spans="1:8" ht="14.25" customHeight="1" x14ac:dyDescent="0.2">
      <c r="A170" s="414" t="s">
        <v>737</v>
      </c>
      <c r="B170" s="416" t="s">
        <v>738</v>
      </c>
      <c r="C170" s="409"/>
      <c r="D170" s="410"/>
      <c r="E170" s="411"/>
      <c r="F170" s="411"/>
      <c r="G170" s="412"/>
      <c r="H170" s="412"/>
    </row>
    <row r="171" spans="1:8" ht="14.25" customHeight="1" x14ac:dyDescent="0.2">
      <c r="A171" s="414" t="s">
        <v>739</v>
      </c>
      <c r="B171" s="417" t="s">
        <v>740</v>
      </c>
      <c r="C171" s="409"/>
      <c r="D171" s="410"/>
      <c r="E171" s="411"/>
      <c r="F171" s="411"/>
      <c r="G171" s="412"/>
      <c r="H171" s="412"/>
    </row>
    <row r="172" spans="1:8" ht="14.25" customHeight="1" x14ac:dyDescent="0.2">
      <c r="A172" s="414" t="s">
        <v>741</v>
      </c>
      <c r="B172" s="416" t="s">
        <v>742</v>
      </c>
      <c r="C172" s="409" t="s">
        <v>539</v>
      </c>
      <c r="D172" s="410">
        <v>1</v>
      </c>
      <c r="E172" s="411">
        <v>7000</v>
      </c>
      <c r="F172" s="411">
        <v>7000</v>
      </c>
      <c r="G172" s="412" t="s">
        <v>680</v>
      </c>
      <c r="H172" s="412" t="s">
        <v>534</v>
      </c>
    </row>
    <row r="173" spans="1:8" ht="14.25" customHeight="1" x14ac:dyDescent="0.2">
      <c r="A173" s="414" t="s">
        <v>743</v>
      </c>
      <c r="B173" s="416" t="s">
        <v>744</v>
      </c>
      <c r="C173" s="409"/>
      <c r="D173" s="410"/>
      <c r="E173" s="411"/>
      <c r="F173" s="411"/>
      <c r="G173" s="412"/>
      <c r="H173" s="412"/>
    </row>
    <row r="174" spans="1:8" ht="14.25" customHeight="1" x14ac:dyDescent="0.2">
      <c r="A174" s="414" t="s">
        <v>745</v>
      </c>
      <c r="B174" s="437" t="s">
        <v>746</v>
      </c>
      <c r="C174" s="409" t="s">
        <v>539</v>
      </c>
      <c r="D174" s="410">
        <v>1</v>
      </c>
      <c r="E174" s="411">
        <v>7000</v>
      </c>
      <c r="F174" s="411">
        <v>7000</v>
      </c>
      <c r="G174" s="412" t="s">
        <v>680</v>
      </c>
      <c r="H174" s="412" t="s">
        <v>534</v>
      </c>
    </row>
    <row r="175" spans="1:8" ht="14.25" customHeight="1" x14ac:dyDescent="0.2">
      <c r="A175" s="414" t="s">
        <v>747</v>
      </c>
      <c r="B175" s="437" t="s">
        <v>748</v>
      </c>
      <c r="C175" s="409"/>
      <c r="D175" s="410"/>
      <c r="E175" s="411"/>
      <c r="F175" s="411"/>
      <c r="G175" s="412"/>
      <c r="H175" s="412"/>
    </row>
    <row r="176" spans="1:8" ht="7.5" customHeight="1" x14ac:dyDescent="0.25">
      <c r="A176" s="398"/>
      <c r="B176" s="398"/>
      <c r="C176" s="398"/>
      <c r="D176" s="398"/>
      <c r="E176" s="398"/>
      <c r="F176" s="398"/>
      <c r="G176" s="398"/>
      <c r="H176" s="398"/>
    </row>
    <row r="177" spans="1:10" ht="15" customHeight="1" x14ac:dyDescent="0.25">
      <c r="A177" s="496" t="s">
        <v>749</v>
      </c>
      <c r="B177" s="496"/>
      <c r="C177" s="496"/>
      <c r="D177" s="427">
        <v>44</v>
      </c>
      <c r="E177" s="398"/>
      <c r="F177" s="398"/>
      <c r="G177" s="398"/>
      <c r="H177" s="398"/>
      <c r="I177" s="398"/>
      <c r="J177" s="398"/>
    </row>
    <row r="179" spans="1:10" ht="15" customHeight="1" x14ac:dyDescent="0.25">
      <c r="A179" s="496" t="s">
        <v>750</v>
      </c>
      <c r="B179" s="496"/>
      <c r="C179" s="496"/>
      <c r="D179" s="427">
        <v>217</v>
      </c>
      <c r="E179" s="398"/>
      <c r="F179" s="398"/>
      <c r="G179" s="398"/>
      <c r="H179" s="398"/>
      <c r="I179" s="398"/>
      <c r="J179" s="398"/>
    </row>
    <row r="184" spans="1:10" ht="15.75" x14ac:dyDescent="0.25">
      <c r="A184" s="398"/>
      <c r="B184" s="398"/>
      <c r="C184" s="497" t="s">
        <v>751</v>
      </c>
      <c r="D184" s="497"/>
      <c r="E184" s="497"/>
      <c r="F184" s="497"/>
      <c r="G184" s="438"/>
      <c r="H184" s="398"/>
      <c r="I184" s="439"/>
      <c r="J184" s="439"/>
    </row>
    <row r="185" spans="1:10" ht="15" x14ac:dyDescent="0.25">
      <c r="A185" s="398"/>
      <c r="B185" s="434"/>
      <c r="C185" s="434"/>
      <c r="D185" s="434"/>
      <c r="E185" s="434"/>
      <c r="F185" s="440"/>
      <c r="G185" s="440"/>
      <c r="H185" s="398"/>
      <c r="I185" s="434"/>
      <c r="J185" s="434"/>
    </row>
    <row r="186" spans="1:10" ht="18" x14ac:dyDescent="0.25">
      <c r="A186" s="398"/>
      <c r="B186" s="441" t="s">
        <v>118</v>
      </c>
      <c r="C186" s="494" t="s">
        <v>806</v>
      </c>
      <c r="D186" s="494"/>
      <c r="E186" s="494"/>
      <c r="F186" s="494"/>
      <c r="G186" s="442"/>
      <c r="H186" s="398"/>
      <c r="I186" s="443"/>
      <c r="J186" s="443"/>
    </row>
    <row r="187" spans="1:10" ht="18" x14ac:dyDescent="0.25">
      <c r="A187" s="398"/>
      <c r="B187" s="441" t="s">
        <v>20</v>
      </c>
      <c r="C187" s="494" t="s">
        <v>807</v>
      </c>
      <c r="D187" s="494"/>
      <c r="E187" s="494"/>
      <c r="F187" s="494"/>
      <c r="G187" s="442"/>
      <c r="H187" s="398"/>
      <c r="I187" s="443"/>
      <c r="J187" s="443"/>
    </row>
    <row r="188" spans="1:10" ht="19.5" x14ac:dyDescent="0.25">
      <c r="A188" s="398"/>
      <c r="B188" s="441" t="s">
        <v>21</v>
      </c>
      <c r="C188" s="494" t="s">
        <v>907</v>
      </c>
      <c r="D188" s="494"/>
      <c r="E188" s="494"/>
      <c r="F188" s="494"/>
      <c r="G188" s="444"/>
      <c r="H188" s="398"/>
      <c r="I188" s="445"/>
      <c r="J188" s="445"/>
    </row>
    <row r="189" spans="1:10" ht="19.5" x14ac:dyDescent="0.25">
      <c r="A189" s="398"/>
      <c r="B189" s="441" t="s">
        <v>22</v>
      </c>
      <c r="C189" s="484" t="s">
        <v>812</v>
      </c>
      <c r="D189" s="485"/>
      <c r="E189" s="485"/>
      <c r="F189" s="485"/>
      <c r="G189" s="444"/>
      <c r="H189" s="398"/>
      <c r="I189" s="445"/>
      <c r="J189" s="445"/>
    </row>
  </sheetData>
  <sheetProtection selectLockedCells="1" selectUnlockedCells="1"/>
  <mergeCells count="16">
    <mergeCell ref="A70:H70"/>
    <mergeCell ref="B2:E2"/>
    <mergeCell ref="B3:E3"/>
    <mergeCell ref="C8:G8"/>
    <mergeCell ref="A12:H12"/>
    <mergeCell ref="A51:H51"/>
    <mergeCell ref="C186:F186"/>
    <mergeCell ref="C187:F187"/>
    <mergeCell ref="C188:F188"/>
    <mergeCell ref="C189:F189"/>
    <mergeCell ref="A114:H114"/>
    <mergeCell ref="A123:C123"/>
    <mergeCell ref="A128:H128"/>
    <mergeCell ref="A177:C177"/>
    <mergeCell ref="A179:C179"/>
    <mergeCell ref="C184:F184"/>
  </mergeCells>
  <dataValidations count="4">
    <dataValidation type="list" allowBlank="1" showErrorMessage="1" sqref="C71:C112 C13:C49 C52:C68 C115:C121 C129:C175" xr:uid="{00000000-0002-0000-0800-000000000000}">
      <formula1>"44hs,40hs,36hs,30hs,24hs,20hs,16hs,12hs,10hs,8hs,4hs,--"</formula1>
      <formula2>0</formula2>
    </dataValidation>
    <dataValidation type="list" allowBlank="1" showErrorMessage="1" sqref="G71:G112 G13:G49 G52:G68 G115:G121 G129:G175" xr:uid="{00000000-0002-0000-0800-000001000000}">
      <formula1>"CLT,PJ,PF,Cooperativa,Terceirizado,SESAB,--"</formula1>
      <formula2>0</formula2>
    </dataValidation>
    <dataValidation type="list" allowBlank="1" showErrorMessage="1" sqref="H13:H49 H52:H68 H115:H121 H71:H112" xr:uid="{00000000-0002-0000-0800-000002000000}">
      <formula1>"Plantonista,Diarista,Mensalista,--"</formula1>
      <formula2>0</formula2>
    </dataValidation>
    <dataValidation type="list" allowBlank="1" showErrorMessage="1" sqref="H129:H175" xr:uid="{00000000-0002-0000-0800-000003000000}">
      <formula1>"Plantonista,Diarista,Mensalista,Sobreaviso,--"</formula1>
      <formula2>0</formula2>
    </dataValidation>
  </dataValidations>
  <hyperlinks>
    <hyperlink ref="C189" r:id="rId1" xr:uid="{00000000-0004-0000-0800-000000000000}"/>
  </hyperlinks>
  <printOptions horizontalCentered="1"/>
  <pageMargins left="0.35416666666666669" right="0.19652777777777777" top="0.86597222222222225" bottom="0.39374999999999999" header="0.51180555555555551" footer="0.51180555555555551"/>
  <pageSetup paperSize="9" scale="72" firstPageNumber="0" orientation="portrait" r:id="rId2"/>
  <headerFooter alignWithMargins="0"/>
  <rowBreaks count="2" manualBreakCount="2">
    <brk id="69" max="16383" man="1"/>
    <brk id="12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13</vt:i4>
      </vt:variant>
    </vt:vector>
  </HeadingPairs>
  <TitlesOfParts>
    <vt:vector size="29" baseType="lpstr">
      <vt:lpstr>IDENTIFICAÇÃO DA UNIDADE</vt:lpstr>
      <vt:lpstr>INFORMAÇÕES TÉCNICAS</vt:lpstr>
      <vt:lpstr>FINANCEIRO GERAL</vt:lpstr>
      <vt:lpstr>FIN. DETALHADO</vt:lpstr>
      <vt:lpstr>GASES, LAVANDERIA E RESÍDUOS</vt:lpstr>
      <vt:lpstr>NUTRIÇÃO</vt:lpstr>
      <vt:lpstr>EQUIPAMENTOS</vt:lpstr>
      <vt:lpstr>INFRA-ESTRUTURA</vt:lpstr>
      <vt:lpstr>RH</vt:lpstr>
      <vt:lpstr>ATIVIDADE I</vt:lpstr>
      <vt:lpstr>Plan1</vt:lpstr>
      <vt:lpstr>ATIVIDADE II</vt:lpstr>
      <vt:lpstr>Plan3</vt:lpstr>
      <vt:lpstr>AIH-SIA</vt:lpstr>
      <vt:lpstr>ANEXOS DE JUSTIFICATIVAS </vt:lpstr>
      <vt:lpstr>Plan2</vt:lpstr>
      <vt:lpstr>'FIN. DETALHADO'!Area_de_extracao</vt:lpstr>
      <vt:lpstr>'ANEXOS DE JUSTIFICATIVAS '!Area_de_impressao</vt:lpstr>
      <vt:lpstr>'ATIVIDADE I'!Area_de_impressao</vt:lpstr>
      <vt:lpstr>EQUIPAMENTOS!Area_de_impressao</vt:lpstr>
      <vt:lpstr>'FIN. DETALHADO'!Area_de_impressao</vt:lpstr>
      <vt:lpstr>'FINANCEIRO GERAL'!Area_de_impressao</vt:lpstr>
      <vt:lpstr>'GASES, LAVANDERIA E RESÍDUOS'!Area_de_impressao</vt:lpstr>
      <vt:lpstr>'IDENTIFICAÇÃO DA UNIDADE'!Area_de_impressao</vt:lpstr>
      <vt:lpstr>'INFORMAÇÕES TÉCNICAS'!Area_de_impressao</vt:lpstr>
      <vt:lpstr>'INFRA-ESTRUTURA'!Area_de_impressao</vt:lpstr>
      <vt:lpstr>NUTRIÇÃO!Area_de_impressao</vt:lpstr>
      <vt:lpstr>RH!Area_de_impressao</vt:lpstr>
      <vt:lpstr>'FIN. DETALHADO'!Criterios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wiltot</dc:creator>
  <cp:lastModifiedBy>Cristiane</cp:lastModifiedBy>
  <cp:lastPrinted>2019-05-07T14:04:02Z</cp:lastPrinted>
  <dcterms:created xsi:type="dcterms:W3CDTF">2016-10-17T11:21:36Z</dcterms:created>
  <dcterms:modified xsi:type="dcterms:W3CDTF">2019-05-08T20:58:56Z</dcterms:modified>
</cp:coreProperties>
</file>